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j\2026 Construction\Pavement Marking\"/>
    </mc:Choice>
  </mc:AlternateContent>
  <xr:revisionPtr revIDLastSave="0" documentId="13_ncr:1_{892F1E19-F7B3-4650-843B-B4B4CB2753E9}" xr6:coauthVersionLast="47" xr6:coauthVersionMax="47" xr10:uidLastSave="{00000000-0000-0000-0000-000000000000}"/>
  <bookViews>
    <workbookView xWindow="-120" yWindow="-120" windowWidth="29040" windowHeight="15840" xr2:uid="{CBB250E3-E1D2-482D-8A10-84543F3E8BD1}"/>
  </bookViews>
  <sheets>
    <sheet name="bids" sheetId="1" r:id="rId1"/>
    <sheet name="Copley " sheetId="10" r:id="rId2"/>
    <sheet name="Sagamore" sheetId="4" r:id="rId3"/>
    <sheet name="New Franklin" sheetId="11" r:id="rId4"/>
    <sheet name="Springfield" sheetId="7" r:id="rId5"/>
    <sheet name="Metro" sheetId="13" r:id="rId6"/>
    <sheet name="Lakemore" sheetId="14" r:id="rId7"/>
    <sheet name="Twinsburg" sheetId="5" r:id="rId8"/>
    <sheet name="Fairlawn" sheetId="15" r:id="rId9"/>
  </sheets>
  <definedNames>
    <definedName name="_xlnm.Print_Area" localSheetId="0">bids!$A$1:$P$123</definedName>
    <definedName name="_xlnm.Print_Area" localSheetId="1">'Copley '!$A$1:$G$29</definedName>
    <definedName name="_xlnm.Print_Area" localSheetId="8">Fairlawn!$A$1:$G$30</definedName>
    <definedName name="_xlnm.Print_Area" localSheetId="6">Lakemore!$A$1:$G$20</definedName>
    <definedName name="_xlnm.Print_Area" localSheetId="5">Metro!$A$1:$G$28</definedName>
    <definedName name="_xlnm.Print_Area" localSheetId="3">'New Franklin'!$A$1:$G$26</definedName>
    <definedName name="_xlnm.Print_Area" localSheetId="2">Sagamore!$A$1:$O$24</definedName>
    <definedName name="_xlnm.Print_Area" localSheetId="4">Springfield!$A$1:$O$19</definedName>
    <definedName name="_xlnm.Print_Titles" localSheetId="0">bids!$A:$H,bids!$1:$8</definedName>
    <definedName name="_xlnm.Print_Titles" localSheetId="1">'Copley '!$A:$G,'Copley '!$1:$6</definedName>
    <definedName name="_xlnm.Print_Titles" localSheetId="8">Fairlawn!$A:$G,Fairlawn!$1:$6</definedName>
    <definedName name="_xlnm.Print_Titles" localSheetId="6">Lakemore!$A:$G,Lakemore!$1:$4</definedName>
    <definedName name="_xlnm.Print_Titles" localSheetId="5">Metro!$A:$G,Metro!$1:$4</definedName>
    <definedName name="_xlnm.Print_Titles" localSheetId="3">'New Franklin'!$A:$G,'New Franklin'!$1:$4</definedName>
    <definedName name="_xlnm.Print_Titles" localSheetId="2">Sagamore!$A:$G,Sagamore!$1:$4</definedName>
    <definedName name="_xlnm.Print_Titles" localSheetId="4">Springfield!$A:$G,Springfield!$1:$4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1" i="1" l="1"/>
  <c r="N60" i="1"/>
  <c r="N61" i="1"/>
  <c r="N62" i="1"/>
  <c r="N59" i="1"/>
  <c r="N66" i="1"/>
  <c r="N67" i="1"/>
  <c r="N68" i="1"/>
  <c r="N69" i="1"/>
  <c r="N70" i="1"/>
  <c r="N71" i="1"/>
  <c r="N72" i="1"/>
  <c r="N73" i="1"/>
  <c r="N74" i="1"/>
  <c r="N75" i="1"/>
  <c r="N76" i="1"/>
  <c r="N77" i="1"/>
  <c r="N65" i="1"/>
  <c r="N80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87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04" i="1"/>
  <c r="L10" i="1"/>
  <c r="L14" i="1"/>
  <c r="J13" i="1"/>
  <c r="J11" i="1"/>
  <c r="L11" i="1"/>
  <c r="L15" i="1"/>
  <c r="L31" i="1"/>
  <c r="L47" i="1"/>
  <c r="L60" i="1"/>
  <c r="L72" i="1"/>
  <c r="L74" i="1"/>
  <c r="L76" i="1"/>
  <c r="L82" i="1"/>
  <c r="L80" i="1"/>
  <c r="L105" i="1"/>
  <c r="L104" i="1"/>
  <c r="L85" i="1"/>
  <c r="J66" i="1"/>
  <c r="J67" i="1"/>
  <c r="J68" i="1"/>
  <c r="J69" i="1"/>
  <c r="J70" i="1"/>
  <c r="J71" i="1"/>
  <c r="J72" i="1"/>
  <c r="J73" i="1"/>
  <c r="J74" i="1"/>
  <c r="J75" i="1"/>
  <c r="J76" i="1"/>
  <c r="J77" i="1"/>
  <c r="J65" i="1"/>
  <c r="L57" i="1"/>
  <c r="J57" i="1"/>
  <c r="L78" i="1"/>
  <c r="L12" i="1"/>
  <c r="L13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3" i="1"/>
  <c r="L34" i="1"/>
  <c r="L44" i="1" s="1"/>
  <c r="L35" i="1"/>
  <c r="L36" i="1"/>
  <c r="L37" i="1"/>
  <c r="L38" i="1"/>
  <c r="L39" i="1"/>
  <c r="L40" i="1"/>
  <c r="L41" i="1"/>
  <c r="L42" i="1"/>
  <c r="L43" i="1"/>
  <c r="L46" i="1"/>
  <c r="L48" i="1"/>
  <c r="L49" i="1"/>
  <c r="L50" i="1"/>
  <c r="L51" i="1"/>
  <c r="L52" i="1"/>
  <c r="L53" i="1"/>
  <c r="L54" i="1"/>
  <c r="L55" i="1"/>
  <c r="L56" i="1"/>
  <c r="L59" i="1"/>
  <c r="L61" i="1"/>
  <c r="L62" i="1"/>
  <c r="L65" i="1"/>
  <c r="L66" i="1"/>
  <c r="L67" i="1"/>
  <c r="L68" i="1"/>
  <c r="L69" i="1"/>
  <c r="L70" i="1"/>
  <c r="L71" i="1"/>
  <c r="L73" i="1"/>
  <c r="L75" i="1"/>
  <c r="L77" i="1"/>
  <c r="L81" i="1"/>
  <c r="L83" i="1"/>
  <c r="L84" i="1"/>
  <c r="L87" i="1"/>
  <c r="L88" i="1"/>
  <c r="L89" i="1"/>
  <c r="L90" i="1"/>
  <c r="L102" i="1" s="1"/>
  <c r="L91" i="1"/>
  <c r="L92" i="1"/>
  <c r="L93" i="1"/>
  <c r="L94" i="1"/>
  <c r="L95" i="1"/>
  <c r="L96" i="1"/>
  <c r="L97" i="1"/>
  <c r="L98" i="1"/>
  <c r="L99" i="1"/>
  <c r="L100" i="1"/>
  <c r="L101" i="1"/>
  <c r="L106" i="1"/>
  <c r="L107" i="1"/>
  <c r="L108" i="1"/>
  <c r="L109" i="1"/>
  <c r="L110" i="1"/>
  <c r="L111" i="1"/>
  <c r="L112" i="1"/>
  <c r="L113" i="1"/>
  <c r="L114" i="1"/>
  <c r="L115" i="1"/>
  <c r="L116" i="1"/>
  <c r="J10" i="1"/>
  <c r="J56" i="1"/>
  <c r="J59" i="1"/>
  <c r="J60" i="1"/>
  <c r="J61" i="1"/>
  <c r="J62" i="1"/>
  <c r="J84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H78" i="1"/>
  <c r="O28" i="13"/>
  <c r="L63" i="1" l="1"/>
  <c r="L117" i="1"/>
  <c r="J78" i="1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24" i="13" l="1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H87" i="1"/>
  <c r="P87" i="1" s="1"/>
  <c r="R87" i="1" s="1"/>
  <c r="G28" i="15" l="1"/>
  <c r="H104" i="1" l="1"/>
  <c r="H105" i="1"/>
  <c r="P105" i="1" s="1"/>
  <c r="R105" i="1" s="1"/>
  <c r="H106" i="1"/>
  <c r="P106" i="1" s="1"/>
  <c r="R106" i="1" s="1"/>
  <c r="H112" i="1"/>
  <c r="P112" i="1" s="1"/>
  <c r="R112" i="1" s="1"/>
  <c r="H107" i="1"/>
  <c r="H108" i="1"/>
  <c r="P108" i="1" s="1"/>
  <c r="R108" i="1" s="1"/>
  <c r="H109" i="1"/>
  <c r="P109" i="1" s="1"/>
  <c r="R109" i="1" s="1"/>
  <c r="H110" i="1"/>
  <c r="H111" i="1"/>
  <c r="P111" i="1" s="1"/>
  <c r="R111" i="1" s="1"/>
  <c r="H113" i="1"/>
  <c r="P113" i="1" s="1"/>
  <c r="R113" i="1" s="1"/>
  <c r="H114" i="1"/>
  <c r="P114" i="1" s="1"/>
  <c r="R114" i="1" s="1"/>
  <c r="H115" i="1"/>
  <c r="P115" i="1" s="1"/>
  <c r="R115" i="1" s="1"/>
  <c r="H116" i="1"/>
  <c r="P116" i="1" s="1"/>
  <c r="R116" i="1" s="1"/>
  <c r="H88" i="1"/>
  <c r="P88" i="1" s="1"/>
  <c r="H89" i="1"/>
  <c r="P89" i="1" s="1"/>
  <c r="R89" i="1" s="1"/>
  <c r="H90" i="1"/>
  <c r="P90" i="1" s="1"/>
  <c r="R90" i="1" s="1"/>
  <c r="H91" i="1"/>
  <c r="P91" i="1" s="1"/>
  <c r="R91" i="1" s="1"/>
  <c r="H92" i="1"/>
  <c r="P92" i="1" s="1"/>
  <c r="R92" i="1" s="1"/>
  <c r="H93" i="1"/>
  <c r="P93" i="1" s="1"/>
  <c r="R93" i="1" s="1"/>
  <c r="H94" i="1"/>
  <c r="P94" i="1" s="1"/>
  <c r="R94" i="1" s="1"/>
  <c r="H95" i="1"/>
  <c r="P95" i="1" s="1"/>
  <c r="R95" i="1" s="1"/>
  <c r="H96" i="1"/>
  <c r="P96" i="1" s="1"/>
  <c r="R96" i="1" s="1"/>
  <c r="H97" i="1"/>
  <c r="P97" i="1" s="1"/>
  <c r="R97" i="1" s="1"/>
  <c r="H98" i="1"/>
  <c r="P98" i="1" s="1"/>
  <c r="R98" i="1" s="1"/>
  <c r="H99" i="1"/>
  <c r="P99" i="1" s="1"/>
  <c r="R99" i="1" s="1"/>
  <c r="H100" i="1"/>
  <c r="P100" i="1" s="1"/>
  <c r="R100" i="1" s="1"/>
  <c r="H101" i="1"/>
  <c r="P101" i="1" s="1"/>
  <c r="R101" i="1" s="1"/>
  <c r="H117" i="1" l="1"/>
  <c r="P110" i="1"/>
  <c r="R110" i="1" s="1"/>
  <c r="H102" i="1"/>
  <c r="P102" i="1"/>
  <c r="R88" i="1"/>
  <c r="R102" i="1" s="1"/>
  <c r="N102" i="1"/>
  <c r="J102" i="1"/>
  <c r="J117" i="1" l="1"/>
  <c r="P107" i="1"/>
  <c r="G14" i="14"/>
  <c r="G13" i="14"/>
  <c r="G12" i="14"/>
  <c r="G11" i="14"/>
  <c r="G10" i="14"/>
  <c r="T84" i="1"/>
  <c r="R84" i="1"/>
  <c r="P84" i="1"/>
  <c r="N84" i="1"/>
  <c r="H84" i="1"/>
  <c r="T83" i="1"/>
  <c r="R83" i="1"/>
  <c r="P83" i="1"/>
  <c r="N83" i="1"/>
  <c r="J83" i="1"/>
  <c r="H83" i="1"/>
  <c r="T82" i="1"/>
  <c r="R82" i="1"/>
  <c r="P82" i="1"/>
  <c r="N82" i="1"/>
  <c r="J82" i="1"/>
  <c r="H82" i="1"/>
  <c r="T81" i="1"/>
  <c r="R81" i="1"/>
  <c r="P81" i="1"/>
  <c r="N81" i="1"/>
  <c r="J81" i="1"/>
  <c r="H81" i="1"/>
  <c r="T80" i="1"/>
  <c r="R80" i="1"/>
  <c r="P80" i="1"/>
  <c r="J80" i="1"/>
  <c r="H80" i="1"/>
  <c r="R107" i="1" l="1"/>
  <c r="H85" i="1"/>
  <c r="R85" i="1"/>
  <c r="J85" i="1"/>
  <c r="G16" i="14"/>
  <c r="G18" i="14" s="1"/>
  <c r="T85" i="1"/>
  <c r="P85" i="1"/>
  <c r="N85" i="1"/>
  <c r="P104" i="1" l="1"/>
  <c r="N117" i="1"/>
  <c r="H66" i="1"/>
  <c r="P66" i="1" s="1"/>
  <c r="R66" i="1" s="1"/>
  <c r="T66" i="1" s="1"/>
  <c r="H67" i="1"/>
  <c r="P67" i="1" s="1"/>
  <c r="R67" i="1" s="1"/>
  <c r="T67" i="1" s="1"/>
  <c r="H68" i="1"/>
  <c r="H69" i="1"/>
  <c r="P69" i="1" s="1"/>
  <c r="R69" i="1" s="1"/>
  <c r="T69" i="1" s="1"/>
  <c r="H70" i="1"/>
  <c r="P70" i="1" s="1"/>
  <c r="R70" i="1" s="1"/>
  <c r="T70" i="1" s="1"/>
  <c r="H71" i="1"/>
  <c r="P71" i="1" s="1"/>
  <c r="R71" i="1" s="1"/>
  <c r="T71" i="1" s="1"/>
  <c r="H72" i="1"/>
  <c r="P72" i="1" s="1"/>
  <c r="R72" i="1" s="1"/>
  <c r="T72" i="1" s="1"/>
  <c r="H73" i="1"/>
  <c r="P73" i="1" s="1"/>
  <c r="R73" i="1" s="1"/>
  <c r="T73" i="1" s="1"/>
  <c r="H74" i="1"/>
  <c r="P74" i="1" s="1"/>
  <c r="R74" i="1" s="1"/>
  <c r="T74" i="1" s="1"/>
  <c r="H75" i="1"/>
  <c r="P75" i="1" s="1"/>
  <c r="R75" i="1" s="1"/>
  <c r="T75" i="1" s="1"/>
  <c r="H76" i="1"/>
  <c r="P76" i="1" s="1"/>
  <c r="R76" i="1" s="1"/>
  <c r="T76" i="1" s="1"/>
  <c r="H77" i="1"/>
  <c r="P77" i="1" s="1"/>
  <c r="R77" i="1" s="1"/>
  <c r="T77" i="1" s="1"/>
  <c r="H65" i="1"/>
  <c r="H62" i="1"/>
  <c r="P62" i="1" s="1"/>
  <c r="R62" i="1" s="1"/>
  <c r="T62" i="1" s="1"/>
  <c r="H61" i="1"/>
  <c r="H60" i="1"/>
  <c r="P60" i="1" s="1"/>
  <c r="R60" i="1" s="1"/>
  <c r="T60" i="1" s="1"/>
  <c r="H59" i="1"/>
  <c r="P59" i="1" s="1"/>
  <c r="R59" i="1" s="1"/>
  <c r="T59" i="1" s="1"/>
  <c r="G10" i="7"/>
  <c r="G11" i="7"/>
  <c r="G12" i="7"/>
  <c r="G13" i="7"/>
  <c r="I10" i="7"/>
  <c r="K10" i="7"/>
  <c r="M10" i="7"/>
  <c r="O10" i="7"/>
  <c r="Q10" i="7" s="1"/>
  <c r="G20" i="13"/>
  <c r="G18" i="13"/>
  <c r="G22" i="13"/>
  <c r="G21" i="13"/>
  <c r="G19" i="13"/>
  <c r="G17" i="13"/>
  <c r="G16" i="13"/>
  <c r="G15" i="13"/>
  <c r="G14" i="13"/>
  <c r="G13" i="13"/>
  <c r="G12" i="13"/>
  <c r="G11" i="13"/>
  <c r="G10" i="13"/>
  <c r="H46" i="1"/>
  <c r="J46" i="1"/>
  <c r="N46" i="1"/>
  <c r="P46" i="1"/>
  <c r="R46" i="1"/>
  <c r="T46" i="1"/>
  <c r="H47" i="1"/>
  <c r="J47" i="1"/>
  <c r="N47" i="1"/>
  <c r="P47" i="1"/>
  <c r="R47" i="1"/>
  <c r="T47" i="1"/>
  <c r="H48" i="1"/>
  <c r="J48" i="1"/>
  <c r="N48" i="1"/>
  <c r="P48" i="1"/>
  <c r="R48" i="1"/>
  <c r="T48" i="1"/>
  <c r="H49" i="1"/>
  <c r="J49" i="1"/>
  <c r="N49" i="1"/>
  <c r="P49" i="1"/>
  <c r="R49" i="1"/>
  <c r="T49" i="1"/>
  <c r="H50" i="1"/>
  <c r="J50" i="1"/>
  <c r="N50" i="1"/>
  <c r="P50" i="1"/>
  <c r="R50" i="1"/>
  <c r="T50" i="1"/>
  <c r="H51" i="1"/>
  <c r="J51" i="1"/>
  <c r="N51" i="1"/>
  <c r="P51" i="1"/>
  <c r="R51" i="1"/>
  <c r="T51" i="1"/>
  <c r="H52" i="1"/>
  <c r="J52" i="1"/>
  <c r="N52" i="1"/>
  <c r="P52" i="1"/>
  <c r="R52" i="1"/>
  <c r="T52" i="1"/>
  <c r="H53" i="1"/>
  <c r="J53" i="1"/>
  <c r="N53" i="1"/>
  <c r="P53" i="1"/>
  <c r="R53" i="1"/>
  <c r="T53" i="1"/>
  <c r="H54" i="1"/>
  <c r="J54" i="1"/>
  <c r="N54" i="1"/>
  <c r="P54" i="1"/>
  <c r="R54" i="1"/>
  <c r="T54" i="1"/>
  <c r="H55" i="1"/>
  <c r="J55" i="1"/>
  <c r="N55" i="1"/>
  <c r="P55" i="1"/>
  <c r="R55" i="1"/>
  <c r="T55" i="1"/>
  <c r="H56" i="1"/>
  <c r="N56" i="1"/>
  <c r="P56" i="1"/>
  <c r="R56" i="1"/>
  <c r="G20" i="11"/>
  <c r="G19" i="11"/>
  <c r="G18" i="11"/>
  <c r="G17" i="11"/>
  <c r="G16" i="11"/>
  <c r="G15" i="11"/>
  <c r="G14" i="11"/>
  <c r="G13" i="11"/>
  <c r="G12" i="11"/>
  <c r="G11" i="11"/>
  <c r="G10" i="11"/>
  <c r="R21" i="1"/>
  <c r="R22" i="1"/>
  <c r="R23" i="1"/>
  <c r="R24" i="1"/>
  <c r="R25" i="1"/>
  <c r="R26" i="1"/>
  <c r="R27" i="1"/>
  <c r="R28" i="1"/>
  <c r="R29" i="1"/>
  <c r="R30" i="1"/>
  <c r="J21" i="1"/>
  <c r="N21" i="1"/>
  <c r="P21" i="1"/>
  <c r="J22" i="1"/>
  <c r="N22" i="1"/>
  <c r="P22" i="1"/>
  <c r="J23" i="1"/>
  <c r="N23" i="1"/>
  <c r="P23" i="1"/>
  <c r="J24" i="1"/>
  <c r="N24" i="1"/>
  <c r="P24" i="1"/>
  <c r="J25" i="1"/>
  <c r="N25" i="1"/>
  <c r="P25" i="1"/>
  <c r="J26" i="1"/>
  <c r="N26" i="1"/>
  <c r="P26" i="1"/>
  <c r="J27" i="1"/>
  <c r="N27" i="1"/>
  <c r="P27" i="1"/>
  <c r="J28" i="1"/>
  <c r="N28" i="1"/>
  <c r="P28" i="1"/>
  <c r="J29" i="1"/>
  <c r="N29" i="1"/>
  <c r="P29" i="1"/>
  <c r="J30" i="1"/>
  <c r="N30" i="1"/>
  <c r="P30" i="1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I19" i="4"/>
  <c r="I20" i="4"/>
  <c r="O19" i="4"/>
  <c r="O20" i="4"/>
  <c r="M19" i="4"/>
  <c r="M20" i="4"/>
  <c r="G20" i="4"/>
  <c r="G19" i="4"/>
  <c r="K19" i="4"/>
  <c r="K20" i="4"/>
  <c r="I10" i="4"/>
  <c r="K10" i="4"/>
  <c r="M10" i="4"/>
  <c r="O10" i="4"/>
  <c r="I11" i="4"/>
  <c r="K11" i="4"/>
  <c r="M11" i="4"/>
  <c r="O11" i="4"/>
  <c r="I12" i="4"/>
  <c r="K12" i="4"/>
  <c r="M12" i="4"/>
  <c r="O12" i="4"/>
  <c r="I13" i="4"/>
  <c r="K13" i="4"/>
  <c r="M13" i="4"/>
  <c r="O13" i="4"/>
  <c r="I14" i="4"/>
  <c r="K14" i="4"/>
  <c r="M14" i="4"/>
  <c r="O14" i="4"/>
  <c r="I15" i="4"/>
  <c r="K15" i="4"/>
  <c r="M15" i="4"/>
  <c r="O15" i="4"/>
  <c r="I16" i="4"/>
  <c r="K16" i="4"/>
  <c r="M16" i="4"/>
  <c r="O16" i="4"/>
  <c r="I17" i="4"/>
  <c r="K17" i="4"/>
  <c r="M17" i="4"/>
  <c r="O17" i="4"/>
  <c r="I18" i="4"/>
  <c r="K18" i="4"/>
  <c r="M18" i="4"/>
  <c r="O18" i="4"/>
  <c r="G11" i="4"/>
  <c r="G12" i="4"/>
  <c r="G13" i="4"/>
  <c r="G14" i="4"/>
  <c r="G15" i="4"/>
  <c r="G16" i="4"/>
  <c r="G17" i="4"/>
  <c r="G18" i="4"/>
  <c r="G10" i="4"/>
  <c r="I12" i="7"/>
  <c r="K12" i="7"/>
  <c r="M12" i="7"/>
  <c r="O12" i="7"/>
  <c r="Q12" i="7"/>
  <c r="I11" i="7"/>
  <c r="K11" i="7"/>
  <c r="M11" i="7"/>
  <c r="O11" i="7"/>
  <c r="Q11" i="7"/>
  <c r="P68" i="1" l="1"/>
  <c r="R68" i="1" s="1"/>
  <c r="T68" i="1" s="1"/>
  <c r="R104" i="1"/>
  <c r="R117" i="1" s="1"/>
  <c r="P117" i="1"/>
  <c r="H57" i="1"/>
  <c r="H63" i="1"/>
  <c r="G24" i="13"/>
  <c r="R57" i="1"/>
  <c r="T57" i="1"/>
  <c r="P57" i="1"/>
  <c r="N57" i="1"/>
  <c r="G22" i="11"/>
  <c r="G27" i="10"/>
  <c r="O22" i="4"/>
  <c r="K22" i="4"/>
  <c r="I22" i="4"/>
  <c r="G22" i="4"/>
  <c r="M22" i="4"/>
  <c r="R43" i="1"/>
  <c r="P43" i="1"/>
  <c r="N43" i="1"/>
  <c r="J43" i="1"/>
  <c r="R20" i="1"/>
  <c r="P20" i="1"/>
  <c r="N20" i="1"/>
  <c r="J20" i="1"/>
  <c r="N78" i="1" l="1"/>
  <c r="P65" i="1"/>
  <c r="R65" i="1" s="1"/>
  <c r="J63" i="1"/>
  <c r="H43" i="1"/>
  <c r="H42" i="1"/>
  <c r="J42" i="1"/>
  <c r="N42" i="1"/>
  <c r="P42" i="1"/>
  <c r="R42" i="1"/>
  <c r="T42" i="1"/>
  <c r="P78" i="1" l="1"/>
  <c r="R78" i="1"/>
  <c r="T65" i="1"/>
  <c r="T78" i="1" s="1"/>
  <c r="I15" i="7"/>
  <c r="G15" i="7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N63" i="1" l="1"/>
  <c r="P61" i="1"/>
  <c r="K15" i="7"/>
  <c r="G20" i="5"/>
  <c r="R61" i="1" l="1"/>
  <c r="P63" i="1"/>
  <c r="Q15" i="7"/>
  <c r="Q17" i="7" s="1"/>
  <c r="M15" i="7"/>
  <c r="T18" i="1"/>
  <c r="T19" i="1"/>
  <c r="T21" i="1"/>
  <c r="T23" i="1"/>
  <c r="T26" i="1"/>
  <c r="T28" i="1"/>
  <c r="T29" i="1"/>
  <c r="T31" i="1"/>
  <c r="R18" i="1"/>
  <c r="R19" i="1"/>
  <c r="P18" i="1"/>
  <c r="P19" i="1"/>
  <c r="N18" i="1"/>
  <c r="N19" i="1"/>
  <c r="J33" i="1"/>
  <c r="J34" i="1"/>
  <c r="J35" i="1"/>
  <c r="J36" i="1"/>
  <c r="J37" i="1"/>
  <c r="J38" i="1"/>
  <c r="J39" i="1"/>
  <c r="J40" i="1"/>
  <c r="J41" i="1"/>
  <c r="J19" i="1"/>
  <c r="H11" i="1"/>
  <c r="H12" i="1"/>
  <c r="H26" i="1"/>
  <c r="H31" i="1" s="1"/>
  <c r="H33" i="1"/>
  <c r="H35" i="1"/>
  <c r="H36" i="1"/>
  <c r="H37" i="1"/>
  <c r="H39" i="1"/>
  <c r="H40" i="1"/>
  <c r="H41" i="1"/>
  <c r="R63" i="1" l="1"/>
  <c r="T61" i="1"/>
  <c r="T63" i="1" s="1"/>
  <c r="J44" i="1"/>
  <c r="O15" i="7"/>
  <c r="H38" i="1" l="1"/>
  <c r="H34" i="1"/>
  <c r="H44" i="1" l="1"/>
  <c r="H121" i="1" s="1"/>
  <c r="H14" i="1"/>
  <c r="H13" i="1"/>
  <c r="N41" i="1" l="1"/>
  <c r="P41" i="1"/>
  <c r="R41" i="1"/>
  <c r="N10" i="1" l="1"/>
  <c r="T41" i="1" l="1"/>
  <c r="T40" i="1"/>
  <c r="T39" i="1"/>
  <c r="T38" i="1"/>
  <c r="T37" i="1"/>
  <c r="T36" i="1"/>
  <c r="T35" i="1"/>
  <c r="T34" i="1"/>
  <c r="T33" i="1"/>
  <c r="T17" i="1"/>
  <c r="T14" i="1"/>
  <c r="T13" i="1"/>
  <c r="T12" i="1"/>
  <c r="T11" i="1"/>
  <c r="T10" i="1"/>
  <c r="T44" i="1" l="1"/>
  <c r="T15" i="1"/>
  <c r="T121" i="1" l="1"/>
  <c r="R40" i="1"/>
  <c r="P40" i="1"/>
  <c r="N40" i="1"/>
  <c r="R39" i="1"/>
  <c r="P39" i="1"/>
  <c r="N39" i="1"/>
  <c r="R38" i="1"/>
  <c r="P38" i="1"/>
  <c r="N38" i="1"/>
  <c r="R37" i="1"/>
  <c r="P37" i="1"/>
  <c r="N37" i="1"/>
  <c r="R36" i="1"/>
  <c r="P36" i="1"/>
  <c r="N36" i="1"/>
  <c r="R35" i="1"/>
  <c r="P35" i="1"/>
  <c r="N35" i="1"/>
  <c r="R34" i="1"/>
  <c r="P34" i="1"/>
  <c r="N34" i="1"/>
  <c r="R33" i="1"/>
  <c r="P33" i="1"/>
  <c r="N33" i="1"/>
  <c r="J18" i="1"/>
  <c r="R17" i="1"/>
  <c r="R31" i="1" s="1"/>
  <c r="P17" i="1"/>
  <c r="P31" i="1" s="1"/>
  <c r="N17" i="1"/>
  <c r="N31" i="1" s="1"/>
  <c r="J17" i="1"/>
  <c r="R14" i="1"/>
  <c r="P14" i="1"/>
  <c r="N14" i="1"/>
  <c r="J14" i="1"/>
  <c r="R13" i="1"/>
  <c r="P13" i="1"/>
  <c r="N13" i="1"/>
  <c r="R12" i="1"/>
  <c r="P12" i="1"/>
  <c r="N12" i="1"/>
  <c r="J12" i="1"/>
  <c r="R11" i="1"/>
  <c r="P11" i="1"/>
  <c r="N11" i="1"/>
  <c r="R10" i="1"/>
  <c r="P10" i="1"/>
  <c r="H10" i="1"/>
  <c r="H15" i="1" s="1"/>
  <c r="J31" i="1" l="1"/>
  <c r="P44" i="1"/>
  <c r="N44" i="1"/>
  <c r="R44" i="1"/>
  <c r="R15" i="1"/>
  <c r="R121" i="1" s="1"/>
  <c r="J15" i="1"/>
  <c r="J121" i="1" s="1"/>
  <c r="N15" i="1"/>
  <c r="P15" i="1"/>
  <c r="P121" i="1" l="1"/>
  <c r="P122" i="1" s="1"/>
  <c r="N122" i="1"/>
  <c r="L121" i="1"/>
  <c r="L122" i="1" s="1"/>
  <c r="J122" i="1"/>
  <c r="Z31" i="1"/>
</calcChain>
</file>

<file path=xl/sharedStrings.xml><?xml version="1.0" encoding="utf-8"?>
<sst xmlns="http://schemas.openxmlformats.org/spreadsheetml/2006/main" count="724" uniqueCount="150">
  <si>
    <t>SealedBids</t>
  </si>
  <si>
    <t>Bid Name</t>
  </si>
  <si>
    <t>Name</t>
  </si>
  <si>
    <t>Description</t>
  </si>
  <si>
    <t>Unit</t>
  </si>
  <si>
    <t>Qty</t>
  </si>
  <si>
    <t xml:space="preserve">Summit County </t>
  </si>
  <si>
    <t>Item 642 Center Line, Type 1</t>
  </si>
  <si>
    <t>Miles</t>
  </si>
  <si>
    <t>Item 642 Edge Line, Type 1</t>
  </si>
  <si>
    <t>Item 624 Mobilization</t>
  </si>
  <si>
    <t>Lump</t>
  </si>
  <si>
    <t>Item 103.05 Premium Contract Preformance and Payment Bond</t>
  </si>
  <si>
    <t>Item 642 Lane Line, Type 1</t>
  </si>
  <si>
    <t>LF</t>
  </si>
  <si>
    <t>Item 642 Lane Arrow, Type 1</t>
  </si>
  <si>
    <t>EA</t>
  </si>
  <si>
    <t>SF</t>
  </si>
  <si>
    <t>Sagamore Hills Township</t>
  </si>
  <si>
    <t>Twinsburg Township</t>
  </si>
  <si>
    <t xml:space="preserve">Item </t>
  </si>
  <si>
    <t>Engineer's Estimate</t>
  </si>
  <si>
    <t>Code</t>
  </si>
  <si>
    <t>Cost</t>
  </si>
  <si>
    <t>Summit County</t>
  </si>
  <si>
    <t>Total Amount of Bid</t>
  </si>
  <si>
    <t>Total for Sagamore Hills Twp.</t>
  </si>
  <si>
    <t>Total for Summit County</t>
  </si>
  <si>
    <t>Item 642 Channelizing Line, Type 1</t>
  </si>
  <si>
    <t>Item 642 Stop Line, Type 1</t>
  </si>
  <si>
    <t>Item 642 Transverse/Diagonal Line, Yellow, Type 1</t>
  </si>
  <si>
    <t>Item 642 Cross Walk Line, Type 1</t>
  </si>
  <si>
    <t>Item 642 Railroad Symbol Marking, Type 1</t>
  </si>
  <si>
    <t>Item 642 Transverse/Diagonal Line, Type 1</t>
  </si>
  <si>
    <t>Item 642 Lane Arrow, Combination, Type 1</t>
  </si>
  <si>
    <t>Item 642 Word on Pavement,  72", Type 1</t>
  </si>
  <si>
    <t>Item 642 Cross Walk 24", Type 1</t>
  </si>
  <si>
    <t>Item 642 Yield Line, Type 1</t>
  </si>
  <si>
    <t>Item 642 Turn Arrow, Type 1</t>
  </si>
  <si>
    <t>Item 642 16" Dotted Line, Type 1</t>
  </si>
  <si>
    <t>Item 642 Parking Lot Stall Marking, Type 1</t>
  </si>
  <si>
    <t>Item 642 ADA, Type 1</t>
  </si>
  <si>
    <t>Item 642 Crosshatched parking space, Type 1</t>
  </si>
  <si>
    <t>Ref</t>
  </si>
  <si>
    <t>#</t>
  </si>
  <si>
    <t xml:space="preserve">Engineer's Estimate </t>
  </si>
  <si>
    <t>Ref.</t>
  </si>
  <si>
    <t xml:space="preserve">Total </t>
  </si>
  <si>
    <t>No.</t>
  </si>
  <si>
    <t>Item</t>
  </si>
  <si>
    <t>Quantity</t>
  </si>
  <si>
    <t>Price</t>
  </si>
  <si>
    <t>Amount</t>
  </si>
  <si>
    <t>Center Line, Type 1</t>
  </si>
  <si>
    <t>Edge Line, Type 1</t>
  </si>
  <si>
    <t>Channelizing Line, Type 1</t>
  </si>
  <si>
    <t>Stop Line, Type 1</t>
  </si>
  <si>
    <t>Lane Arrow, Type 1</t>
  </si>
  <si>
    <t>Transverse/Diagonal Line, Type 1</t>
  </si>
  <si>
    <t>Lane Arrow, Combination, Type 1</t>
  </si>
  <si>
    <t>Word on Pavement,  72", Type 1</t>
  </si>
  <si>
    <t>Cross Walk 24", Type 1</t>
  </si>
  <si>
    <t>Sealed Bid</t>
  </si>
  <si>
    <t>ExcelFormat</t>
  </si>
  <si>
    <t>Version</t>
  </si>
  <si>
    <t>1</t>
  </si>
  <si>
    <t>Item Code</t>
  </si>
  <si>
    <t>Unit Price</t>
  </si>
  <si>
    <t>Double check quantities</t>
  </si>
  <si>
    <t>LP</t>
  </si>
  <si>
    <t>Project: 2025 SCE Regional Pavement Marking</t>
  </si>
  <si>
    <t>2025 Pavement Marking Program for Summit County</t>
  </si>
  <si>
    <t>Premium Contract Preformance and Payment Bond</t>
  </si>
  <si>
    <t>Mobilization</t>
  </si>
  <si>
    <t>Cross Walk 24", Type 2</t>
  </si>
  <si>
    <t>Cross Walk 24", Type 3</t>
  </si>
  <si>
    <t>Total Sagamore Hils</t>
  </si>
  <si>
    <t>2026 Pavement Marking Program for Summit County</t>
  </si>
  <si>
    <t xml:space="preserve">NOTE :List updated for 2026 </t>
  </si>
  <si>
    <t>Lane Line, Type 1</t>
  </si>
  <si>
    <t>Transverse/Diagonal Line, Yellow, Type 1</t>
  </si>
  <si>
    <t>Transverse/Diagonal Line, White, Type 1</t>
  </si>
  <si>
    <t>Combination Lane Arrow, Type 1</t>
  </si>
  <si>
    <t>Island Marking, Type 1</t>
  </si>
  <si>
    <t>Word on Pavement</t>
  </si>
  <si>
    <t>Crosswalk, Type 1</t>
  </si>
  <si>
    <t>Premium  Contract Performance Bond</t>
  </si>
  <si>
    <t>Total amount of Bid for Copley Township</t>
  </si>
  <si>
    <t>Copley Township</t>
  </si>
  <si>
    <t>LS</t>
  </si>
  <si>
    <t>Total for Copley Twp</t>
  </si>
  <si>
    <t>SUMMIT COUNTY ENGINEER</t>
  </si>
  <si>
    <t>Project: 2026 SCE Regional  Pavement Marking Program</t>
  </si>
  <si>
    <t>New Franklin Township</t>
  </si>
  <si>
    <t>Project: 2026 SCE Regional Pavement Marking</t>
  </si>
  <si>
    <t>School Symbol</t>
  </si>
  <si>
    <t>Total amount of Estimate for New Franklin Township</t>
  </si>
  <si>
    <t>Total for New Franklin Twp.</t>
  </si>
  <si>
    <t>White Edge Line, 4" Type 1</t>
  </si>
  <si>
    <t>Double Yellow Center Line, 4" Type 1</t>
  </si>
  <si>
    <t>White Crosswalk line, 16" Type 1</t>
  </si>
  <si>
    <t>White Crosswalk line, 24" Type 1</t>
  </si>
  <si>
    <t>White Transverse Line, 4" Type 1</t>
  </si>
  <si>
    <t>White Channelizing Line, 12" Type 1</t>
  </si>
  <si>
    <t>White Transverse Line, 16" Type 1</t>
  </si>
  <si>
    <t xml:space="preserve">White Transverse Line, 24" Type 1 </t>
  </si>
  <si>
    <t>Single Yellow Edge Line, 4" Type 1</t>
  </si>
  <si>
    <t>Metro Park</t>
  </si>
  <si>
    <t>Total amount of Estimate for Metro Park</t>
  </si>
  <si>
    <t>Springfield</t>
  </si>
  <si>
    <t>Springfield Township</t>
  </si>
  <si>
    <t>Total amount of Estimate for Springfield</t>
  </si>
  <si>
    <t>Total for Springfield Twp.</t>
  </si>
  <si>
    <t>Item 642 Transverse/Diagonal Line, White, Type 1</t>
  </si>
  <si>
    <t>Item 642 Combination Lane Arrow, Type 1</t>
  </si>
  <si>
    <t>Item 642 White Edge Line, 4" Type 1</t>
  </si>
  <si>
    <t>Item 642 Double Yellow Center Line, 4" Type 1</t>
  </si>
  <si>
    <t>Item 642 White Crosswalk line, 16" Type 1</t>
  </si>
  <si>
    <t>Item 642 White Crosswalk line, 24" Type 1</t>
  </si>
  <si>
    <t>Item 642 White Transverse Line, 4" Type 1</t>
  </si>
  <si>
    <t>Item 642 White Channelizing Line, 12" Type 1</t>
  </si>
  <si>
    <t>Item 642 White Transverse Line, 16" Type 1</t>
  </si>
  <si>
    <t xml:space="preserve">Item 642 White Transverse Line, 24" Type 1 </t>
  </si>
  <si>
    <t>Item 103.5Premium Contract Preformance and Payment Bond</t>
  </si>
  <si>
    <t>Item 642 Single Yellow Edge Line, 4" Type 1</t>
  </si>
  <si>
    <t>Item 642 School Symbol</t>
  </si>
  <si>
    <t>Total for Metro Park</t>
  </si>
  <si>
    <t>Village of Lakemore</t>
  </si>
  <si>
    <t>Item 642 White Crosswalk, Type 1</t>
  </si>
  <si>
    <t>Lakemore</t>
  </si>
  <si>
    <t>White Crosswalk Line,Type 1</t>
  </si>
  <si>
    <t>Total amount of Estimate for Lakemore</t>
  </si>
  <si>
    <t>Total Estimate Cost</t>
  </si>
  <si>
    <t>Total for Village of Lakemore</t>
  </si>
  <si>
    <t>Total for Twinsburg Twp.</t>
  </si>
  <si>
    <t>City of Fairlawn</t>
  </si>
  <si>
    <t>Total for City of Fairlawn</t>
  </si>
  <si>
    <t>Item 642 Combination Arrow, Type 1</t>
  </si>
  <si>
    <t>Turn Arrow, Type 1</t>
  </si>
  <si>
    <t xml:space="preserve">Total amount of Bid for City of Fairlawn </t>
  </si>
  <si>
    <t>Alternate No. 1</t>
  </si>
  <si>
    <t xml:space="preserve">Summit Metro Parks - Multi Pupose Trail Crosswalks </t>
  </si>
  <si>
    <t>Metro Parks</t>
  </si>
  <si>
    <t>Item 642 White Crosswalk Line, 24" Type 1</t>
  </si>
  <si>
    <t>White Stop Line, 24" Type 1</t>
  </si>
  <si>
    <t>Item 642 White Stop Line, 24" Type 1</t>
  </si>
  <si>
    <t>Bid Date - 4-09-26</t>
  </si>
  <si>
    <t>American Roadway Logistics</t>
  </si>
  <si>
    <t>JD Striping</t>
  </si>
  <si>
    <t>Oglesby Construction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</si>
</sst>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4" fillId="0" borderId="0"/>
  </cellStyleXfs>
  <cellXfs count="107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4" fillId="0" borderId="4" xfId="0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1" applyBorder="1" applyAlignment="1">
      <alignment horizontal="center"/>
    </xf>
    <xf numFmtId="0" fontId="0" fillId="0" borderId="6" xfId="0" applyBorder="1"/>
    <xf numFmtId="4" fontId="0" fillId="0" borderId="6" xfId="0" applyNumberFormat="1" applyBorder="1"/>
    <xf numFmtId="4" fontId="6" fillId="0" borderId="6" xfId="0" applyNumberFormat="1" applyFont="1" applyBorder="1"/>
    <xf numFmtId="2" fontId="0" fillId="0" borderId="7" xfId="0" applyNumberForma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4" fontId="0" fillId="0" borderId="4" xfId="0" applyNumberFormat="1" applyBorder="1"/>
    <xf numFmtId="4" fontId="6" fillId="0" borderId="4" xfId="0" applyNumberFormat="1" applyFont="1" applyBorder="1"/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left"/>
    </xf>
    <xf numFmtId="2" fontId="0" fillId="0" borderId="6" xfId="0" applyNumberForma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4" fontId="0" fillId="0" borderId="9" xfId="0" applyNumberFormat="1" applyBorder="1"/>
    <xf numFmtId="4" fontId="6" fillId="0" borderId="9" xfId="0" applyNumberFormat="1" applyFont="1" applyBorder="1"/>
    <xf numFmtId="4" fontId="0" fillId="0" borderId="0" xfId="0" applyNumberFormat="1"/>
    <xf numFmtId="4" fontId="0" fillId="0" borderId="8" xfId="0" applyNumberForma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4" xfId="0" applyBorder="1" applyAlignment="1">
      <alignment horizontal="left"/>
    </xf>
    <xf numFmtId="0" fontId="0" fillId="0" borderId="15" xfId="0" applyBorder="1"/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9" xfId="0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Alignment="1">
      <alignment horizontal="left"/>
    </xf>
    <xf numFmtId="4" fontId="0" fillId="0" borderId="14" xfId="0" applyNumberFormat="1" applyBorder="1"/>
    <xf numFmtId="4" fontId="0" fillId="0" borderId="20" xfId="0" applyNumberFormat="1" applyBorder="1"/>
    <xf numFmtId="4" fontId="6" fillId="0" borderId="20" xfId="0" applyNumberFormat="1" applyFont="1" applyBorder="1"/>
    <xf numFmtId="0" fontId="0" fillId="0" borderId="18" xfId="0" applyBorder="1"/>
    <xf numFmtId="0" fontId="6" fillId="0" borderId="10" xfId="0" applyFont="1" applyBorder="1" applyAlignment="1">
      <alignment horizontal="right"/>
    </xf>
    <xf numFmtId="164" fontId="6" fillId="0" borderId="11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6" fillId="0" borderId="0" xfId="0" applyNumberFormat="1" applyFont="1"/>
    <xf numFmtId="164" fontId="6" fillId="0" borderId="0" xfId="0" applyNumberFormat="1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1" fillId="2" borderId="0" xfId="0" applyFont="1" applyFill="1"/>
    <xf numFmtId="39" fontId="0" fillId="0" borderId="0" xfId="0" applyNumberFormat="1" applyAlignment="1">
      <alignment horizontal="center" vertical="top" wrapText="1" readingOrder="2"/>
    </xf>
    <xf numFmtId="0" fontId="0" fillId="0" borderId="9" xfId="0" applyBorder="1" applyAlignment="1">
      <alignment horizontal="center"/>
    </xf>
    <xf numFmtId="0" fontId="7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2" fontId="0" fillId="0" borderId="9" xfId="0" applyNumberFormat="1" applyBorder="1"/>
    <xf numFmtId="164" fontId="6" fillId="0" borderId="20" xfId="0" applyNumberFormat="1" applyFont="1" applyBorder="1"/>
    <xf numFmtId="2" fontId="0" fillId="0" borderId="20" xfId="0" applyNumberForma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0" fillId="0" borderId="7" xfId="0" applyNumberFormat="1" applyBorder="1"/>
    <xf numFmtId="0" fontId="7" fillId="0" borderId="7" xfId="0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4" fontId="6" fillId="0" borderId="7" xfId="0" applyNumberFormat="1" applyFont="1" applyBorder="1"/>
    <xf numFmtId="39" fontId="0" fillId="0" borderId="6" xfId="0" applyNumberFormat="1" applyBorder="1" applyAlignment="1">
      <alignment horizontal="center" vertical="top" wrapText="1" readingOrder="2"/>
    </xf>
    <xf numFmtId="0" fontId="0" fillId="0" borderId="7" xfId="0" applyBorder="1"/>
    <xf numFmtId="0" fontId="6" fillId="0" borderId="6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6" fillId="0" borderId="20" xfId="0" applyFont="1" applyBorder="1"/>
    <xf numFmtId="4" fontId="6" fillId="0" borderId="2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4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14" fillId="0" borderId="0" xfId="3" applyNumberFormat="1" applyAlignment="1">
      <alignment vertical="top" wrapText="1" readingOrder="2"/>
    </xf>
    <xf numFmtId="2" fontId="0" fillId="0" borderId="6" xfId="0" applyNumberFormat="1" applyBorder="1"/>
    <xf numFmtId="2" fontId="6" fillId="0" borderId="6" xfId="0" applyNumberFormat="1" applyFont="1" applyBorder="1"/>
    <xf numFmtId="2" fontId="0" fillId="0" borderId="0" xfId="0" applyNumberFormat="1"/>
    <xf numFmtId="2" fontId="7" fillId="0" borderId="6" xfId="0" applyNumberFormat="1" applyFont="1" applyBorder="1" applyAlignment="1">
      <alignment horizontal="center"/>
    </xf>
  </cellXfs>
  <cellStyles count="4">
    <cellStyle name="Normal" xfId="0" builtinId="0"/>
    <cellStyle name="Normal 2" xfId="1" xr:uid="{B015B019-94EA-4C54-B84F-BED9D5F5E082}"/>
    <cellStyle name="Normal 3" xfId="2" xr:uid="{5EF3F95E-6E9D-4AAB-B883-47EBD00A50D7}"/>
    <cellStyle name="Normal 4" xfId="3" xr:uid="{014B1EFF-6229-48C9-8AA4-B5223F0A9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FF20C-C3F3-413C-8257-149CFAA172EB}">
  <sheetPr>
    <pageSetUpPr fitToPage="1"/>
  </sheetPr>
  <dimension ref="A1:Z133"/>
  <sheetViews>
    <sheetView tabSelected="1" view="pageBreakPreview" zoomScaleNormal="100" zoomScaleSheetLayoutView="100" workbookViewId="0">
      <selection activeCell="N121" sqref="N121"/>
    </sheetView>
  </sheetViews>
  <sheetFormatPr defaultRowHeight="12.75" x14ac:dyDescent="0.2"/>
  <cols>
    <col min="1" max="2" width="10.42578125" customWidth="1"/>
    <col min="3" max="3" width="31.28515625" customWidth="1"/>
    <col min="4" max="4" width="54.28515625" customWidth="1"/>
    <col min="5" max="5" width="10.5703125" customWidth="1"/>
    <col min="6" max="6" width="9.7109375" customWidth="1"/>
    <col min="7" max="7" width="9.140625" customWidth="1"/>
    <col min="8" max="8" width="11.7109375" customWidth="1"/>
    <col min="9" max="9" width="9.28515625" customWidth="1"/>
    <col min="10" max="10" width="12.7109375" bestFit="1" customWidth="1"/>
    <col min="11" max="11" width="10.85546875" bestFit="1" customWidth="1"/>
    <col min="12" max="12" width="11.7109375" customWidth="1"/>
    <col min="13" max="13" width="10.140625" bestFit="1" customWidth="1"/>
    <col min="14" max="14" width="11.7109375" customWidth="1"/>
    <col min="15" max="15" width="9.140625" customWidth="1"/>
    <col min="16" max="16" width="11.7109375" customWidth="1"/>
    <col min="18" max="18" width="11.7109375" customWidth="1"/>
    <col min="20" max="20" width="10.140625" bestFit="1" customWidth="1"/>
    <col min="26" max="26" width="10.85546875" bestFit="1" customWidth="1"/>
  </cols>
  <sheetData>
    <row r="1" spans="1:20" ht="12.75" customHeight="1" x14ac:dyDescent="0.2">
      <c r="A1" s="1"/>
      <c r="B1" s="1"/>
    </row>
    <row r="2" spans="1:20" ht="12.75" customHeight="1" x14ac:dyDescent="0.2">
      <c r="A2" s="2"/>
      <c r="B2" s="2"/>
      <c r="C2" s="2"/>
    </row>
    <row r="3" spans="1:20" ht="12.75" customHeight="1" x14ac:dyDescent="0.2">
      <c r="A3" s="1"/>
      <c r="B3" s="1"/>
      <c r="C3" s="1"/>
    </row>
    <row r="4" spans="1:20" ht="12.75" customHeight="1" x14ac:dyDescent="0.2">
      <c r="A4" s="1" t="s">
        <v>1</v>
      </c>
      <c r="B4" s="1"/>
      <c r="C4" s="1" t="s">
        <v>77</v>
      </c>
    </row>
    <row r="5" spans="1:20" ht="12.75" customHeight="1" x14ac:dyDescent="0.2">
      <c r="A5" s="1"/>
      <c r="B5" s="1"/>
      <c r="C5" s="1" t="s">
        <v>146</v>
      </c>
    </row>
    <row r="6" spans="1:20" ht="12.75" customHeight="1" x14ac:dyDescent="0.2">
      <c r="A6" s="4"/>
      <c r="B6" s="4"/>
      <c r="C6" s="1"/>
      <c r="E6" s="3"/>
      <c r="F6" s="3"/>
    </row>
    <row r="7" spans="1:20" ht="30" customHeight="1" x14ac:dyDescent="0.25">
      <c r="A7" s="5" t="s">
        <v>43</v>
      </c>
      <c r="B7" s="5" t="s">
        <v>20</v>
      </c>
      <c r="C7" s="6"/>
      <c r="D7" s="6"/>
      <c r="E7" s="6"/>
      <c r="F7" s="7"/>
      <c r="G7" s="85" t="s">
        <v>21</v>
      </c>
      <c r="H7" s="87"/>
      <c r="I7" s="88" t="s">
        <v>147</v>
      </c>
      <c r="J7" s="89"/>
      <c r="K7" s="88" t="s">
        <v>148</v>
      </c>
      <c r="L7" s="89"/>
      <c r="M7" s="88" t="s">
        <v>149</v>
      </c>
      <c r="N7" s="89"/>
      <c r="O7" s="85"/>
      <c r="P7" s="86"/>
      <c r="Q7" s="85"/>
      <c r="R7" s="86"/>
      <c r="S7" s="85"/>
      <c r="T7" s="86"/>
    </row>
    <row r="8" spans="1:20" ht="12.75" customHeight="1" x14ac:dyDescent="0.25">
      <c r="A8" s="8" t="s">
        <v>44</v>
      </c>
      <c r="B8" s="8" t="s">
        <v>22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4</v>
      </c>
      <c r="H8" s="10" t="s">
        <v>23</v>
      </c>
      <c r="I8" s="9" t="s">
        <v>4</v>
      </c>
      <c r="J8" s="10" t="s">
        <v>23</v>
      </c>
      <c r="K8" s="9" t="s">
        <v>4</v>
      </c>
      <c r="L8" s="10" t="s">
        <v>23</v>
      </c>
      <c r="M8" s="9"/>
      <c r="N8" s="10" t="s">
        <v>23</v>
      </c>
      <c r="O8" s="9" t="s">
        <v>4</v>
      </c>
      <c r="P8" s="10" t="s">
        <v>23</v>
      </c>
      <c r="Q8" s="9" t="s">
        <v>4</v>
      </c>
      <c r="R8" s="10" t="s">
        <v>23</v>
      </c>
      <c r="S8" s="9" t="s">
        <v>4</v>
      </c>
      <c r="T8" s="10" t="s">
        <v>23</v>
      </c>
    </row>
    <row r="9" spans="1:20" ht="12.75" customHeight="1" x14ac:dyDescent="0.25">
      <c r="A9" s="5"/>
      <c r="B9" s="5"/>
      <c r="C9" s="5"/>
      <c r="D9" s="18" t="s">
        <v>24</v>
      </c>
      <c r="E9" s="5"/>
      <c r="F9" s="5"/>
      <c r="G9" s="17"/>
      <c r="H9" s="18"/>
      <c r="I9" s="17"/>
      <c r="J9" s="18"/>
      <c r="K9" s="17"/>
      <c r="L9" s="18"/>
      <c r="M9" s="17"/>
      <c r="N9" s="18"/>
      <c r="O9" s="17"/>
      <c r="P9" s="18"/>
      <c r="Q9" s="17"/>
      <c r="R9" s="18"/>
      <c r="S9" s="17"/>
      <c r="T9" s="18"/>
    </row>
    <row r="10" spans="1:20" ht="14.25" x14ac:dyDescent="0.2">
      <c r="A10" s="11">
        <v>1</v>
      </c>
      <c r="B10" s="11"/>
      <c r="C10" s="12" t="s">
        <v>6</v>
      </c>
      <c r="D10" s="24" t="s">
        <v>7</v>
      </c>
      <c r="E10" s="11" t="s">
        <v>8</v>
      </c>
      <c r="F10" s="25">
        <v>173.727</v>
      </c>
      <c r="G10" s="14">
        <v>830</v>
      </c>
      <c r="H10" s="14">
        <f>(G10*F10)</f>
        <v>144193.41</v>
      </c>
      <c r="I10" s="102">
        <v>800</v>
      </c>
      <c r="J10" s="14">
        <f>(I10*F10)</f>
        <v>138981.6</v>
      </c>
      <c r="K10" s="102">
        <v>815</v>
      </c>
      <c r="L10" s="14">
        <f>(K10*F10)</f>
        <v>141587.505</v>
      </c>
      <c r="M10" s="102">
        <v>550</v>
      </c>
      <c r="N10" s="14">
        <f>(M10*F10)</f>
        <v>95549.85</v>
      </c>
      <c r="O10" s="67"/>
      <c r="P10" s="14">
        <f>(O10*F10)</f>
        <v>0</v>
      </c>
      <c r="Q10" s="14"/>
      <c r="R10" s="14">
        <f>(F10*Q10)</f>
        <v>0</v>
      </c>
      <c r="S10" s="14"/>
      <c r="T10" s="14">
        <f>(F10*S10)</f>
        <v>0</v>
      </c>
    </row>
    <row r="11" spans="1:20" ht="14.25" x14ac:dyDescent="0.2">
      <c r="A11" s="11">
        <v>2</v>
      </c>
      <c r="B11" s="11"/>
      <c r="C11" s="12" t="s">
        <v>6</v>
      </c>
      <c r="D11" s="24" t="s">
        <v>9</v>
      </c>
      <c r="E11" s="11" t="s">
        <v>8</v>
      </c>
      <c r="F11" s="25">
        <v>332.93200000000002</v>
      </c>
      <c r="G11" s="14">
        <v>450</v>
      </c>
      <c r="H11" s="14">
        <f t="shared" ref="H11:H14" si="0">(G11*F11)</f>
        <v>149819.4</v>
      </c>
      <c r="I11" s="102">
        <v>470</v>
      </c>
      <c r="J11" s="14">
        <f>(I11*F11)</f>
        <v>156478.04</v>
      </c>
      <c r="K11" s="102">
        <v>415</v>
      </c>
      <c r="L11" s="14">
        <f>(K11*F11)</f>
        <v>138166.78</v>
      </c>
      <c r="M11" s="102">
        <v>750</v>
      </c>
      <c r="N11" s="14">
        <f t="shared" ref="N11:N19" si="1">(M11*F11)</f>
        <v>249699</v>
      </c>
      <c r="O11" s="67"/>
      <c r="P11" s="14">
        <f t="shared" ref="P11:P19" si="2">(O11*F11)</f>
        <v>0</v>
      </c>
      <c r="Q11" s="14"/>
      <c r="R11" s="14">
        <f t="shared" ref="R11:R30" si="3">(F11*Q11)</f>
        <v>0</v>
      </c>
      <c r="S11" s="14"/>
      <c r="T11" s="14">
        <f t="shared" ref="T11:T14" si="4">(F11*S11)</f>
        <v>0</v>
      </c>
    </row>
    <row r="12" spans="1:20" ht="14.25" x14ac:dyDescent="0.2">
      <c r="A12" s="11">
        <v>3</v>
      </c>
      <c r="B12" s="11"/>
      <c r="C12" s="12" t="s">
        <v>6</v>
      </c>
      <c r="D12" s="24" t="s">
        <v>13</v>
      </c>
      <c r="E12" s="11" t="s">
        <v>8</v>
      </c>
      <c r="F12" s="25">
        <v>18.137</v>
      </c>
      <c r="G12" s="14">
        <v>450</v>
      </c>
      <c r="H12" s="14">
        <f t="shared" si="0"/>
        <v>8161.6500000000005</v>
      </c>
      <c r="I12" s="102">
        <v>325</v>
      </c>
      <c r="J12" s="14">
        <f t="shared" ref="J11:J19" si="5">(I12*F12)</f>
        <v>5894.5250000000005</v>
      </c>
      <c r="K12" s="102">
        <v>400</v>
      </c>
      <c r="L12" s="14">
        <f t="shared" ref="L11:L74" si="6">(K12*F12)</f>
        <v>7254.8</v>
      </c>
      <c r="M12" s="102">
        <v>310</v>
      </c>
      <c r="N12" s="14">
        <f t="shared" si="1"/>
        <v>5622.47</v>
      </c>
      <c r="O12" s="67"/>
      <c r="P12" s="14">
        <f t="shared" si="2"/>
        <v>0</v>
      </c>
      <c r="Q12" s="14"/>
      <c r="R12" s="14">
        <f t="shared" si="3"/>
        <v>0</v>
      </c>
      <c r="S12" s="14"/>
      <c r="T12" s="14">
        <f t="shared" si="4"/>
        <v>0</v>
      </c>
    </row>
    <row r="13" spans="1:20" ht="14.25" x14ac:dyDescent="0.2">
      <c r="A13" s="11">
        <v>4</v>
      </c>
      <c r="B13" s="11"/>
      <c r="C13" s="12" t="s">
        <v>6</v>
      </c>
      <c r="D13" s="24" t="s">
        <v>10</v>
      </c>
      <c r="E13" s="11" t="s">
        <v>11</v>
      </c>
      <c r="F13" s="11">
        <v>1</v>
      </c>
      <c r="G13" s="14">
        <v>800</v>
      </c>
      <c r="H13" s="14">
        <f t="shared" si="0"/>
        <v>800</v>
      </c>
      <c r="I13" s="102">
        <v>50</v>
      </c>
      <c r="J13" s="14">
        <f>(I13*F13)</f>
        <v>50</v>
      </c>
      <c r="K13" s="102">
        <v>500</v>
      </c>
      <c r="L13" s="14">
        <f t="shared" si="6"/>
        <v>500</v>
      </c>
      <c r="M13" s="102">
        <v>2000</v>
      </c>
      <c r="N13" s="14">
        <f t="shared" si="1"/>
        <v>2000</v>
      </c>
      <c r="O13" s="67"/>
      <c r="P13" s="14">
        <f t="shared" si="2"/>
        <v>0</v>
      </c>
      <c r="Q13" s="14"/>
      <c r="R13" s="14">
        <f t="shared" si="3"/>
        <v>0</v>
      </c>
      <c r="S13" s="14"/>
      <c r="T13" s="14">
        <f t="shared" si="4"/>
        <v>0</v>
      </c>
    </row>
    <row r="14" spans="1:20" ht="14.25" x14ac:dyDescent="0.2">
      <c r="A14" s="11">
        <v>5</v>
      </c>
      <c r="B14" s="11"/>
      <c r="C14" s="12" t="s">
        <v>6</v>
      </c>
      <c r="D14" s="26" t="s">
        <v>12</v>
      </c>
      <c r="E14" s="11" t="s">
        <v>11</v>
      </c>
      <c r="F14" s="11">
        <v>1</v>
      </c>
      <c r="G14" s="14">
        <v>3000</v>
      </c>
      <c r="H14" s="14">
        <f t="shared" si="0"/>
        <v>3000</v>
      </c>
      <c r="I14" s="102">
        <v>50</v>
      </c>
      <c r="J14" s="14">
        <f t="shared" si="5"/>
        <v>50</v>
      </c>
      <c r="K14" s="102">
        <v>2500</v>
      </c>
      <c r="L14" s="14">
        <f>(K14*F14)</f>
        <v>2500</v>
      </c>
      <c r="M14" s="102">
        <v>2000</v>
      </c>
      <c r="N14" s="14">
        <f t="shared" si="1"/>
        <v>2000</v>
      </c>
      <c r="O14" s="67"/>
      <c r="P14" s="14">
        <f t="shared" si="2"/>
        <v>0</v>
      </c>
      <c r="Q14" s="14"/>
      <c r="R14" s="14">
        <f t="shared" si="3"/>
        <v>0</v>
      </c>
      <c r="S14" s="14"/>
      <c r="T14" s="14">
        <f t="shared" si="4"/>
        <v>0</v>
      </c>
    </row>
    <row r="15" spans="1:20" x14ac:dyDescent="0.2">
      <c r="A15" s="11"/>
      <c r="B15" s="11"/>
      <c r="C15" s="12"/>
      <c r="D15" s="23" t="s">
        <v>27</v>
      </c>
      <c r="E15" s="11"/>
      <c r="F15" s="11"/>
      <c r="G15" s="14"/>
      <c r="H15" s="15">
        <f>SUM(H10:H14)</f>
        <v>305974.46000000002</v>
      </c>
      <c r="I15" s="103"/>
      <c r="J15" s="15">
        <f>SUM(J10:J14)</f>
        <v>301454.16500000004</v>
      </c>
      <c r="K15" s="103"/>
      <c r="L15" s="15">
        <f>SUM(L10:L14)</f>
        <v>290009.08500000002</v>
      </c>
      <c r="M15" s="103"/>
      <c r="N15" s="15">
        <f>SUM(N10:N14)</f>
        <v>354871.31999999995</v>
      </c>
      <c r="O15" s="14"/>
      <c r="P15" s="15">
        <f>SUM(P10:P14)</f>
        <v>0</v>
      </c>
      <c r="Q15" s="14"/>
      <c r="R15" s="15">
        <f>SUM(R10:R14)</f>
        <v>0</v>
      </c>
      <c r="S15" s="14"/>
      <c r="T15" s="15">
        <f>SUM(T10:T14)</f>
        <v>0</v>
      </c>
    </row>
    <row r="16" spans="1:20" ht="15" x14ac:dyDescent="0.25">
      <c r="A16" s="11"/>
      <c r="B16" s="11"/>
      <c r="C16" s="11"/>
      <c r="D16" s="19" t="s">
        <v>88</v>
      </c>
      <c r="E16" s="11"/>
      <c r="F16" s="11"/>
      <c r="G16" s="14"/>
      <c r="H16" s="15"/>
      <c r="I16" s="104"/>
      <c r="J16" s="15"/>
      <c r="K16" s="104"/>
      <c r="L16" s="14"/>
      <c r="M16" s="104"/>
      <c r="N16" s="15"/>
      <c r="O16" s="15"/>
      <c r="P16" s="15"/>
      <c r="Q16" s="15"/>
      <c r="R16" s="15"/>
      <c r="S16" s="15"/>
      <c r="T16" s="15"/>
    </row>
    <row r="17" spans="1:26" ht="14.25" x14ac:dyDescent="0.2">
      <c r="A17" s="11">
        <v>6</v>
      </c>
      <c r="B17" s="11"/>
      <c r="C17" s="11" t="s">
        <v>88</v>
      </c>
      <c r="D17" s="53" t="s">
        <v>7</v>
      </c>
      <c r="E17" s="11" t="s">
        <v>8</v>
      </c>
      <c r="F17" s="11">
        <v>4.6500000000000004</v>
      </c>
      <c r="G17" s="14">
        <v>800</v>
      </c>
      <c r="H17" s="14">
        <f t="shared" ref="H17:H25" si="7">(G17*F17)</f>
        <v>3720.0000000000005</v>
      </c>
      <c r="I17" s="102">
        <v>725</v>
      </c>
      <c r="J17" s="14">
        <f t="shared" si="5"/>
        <v>3371.2500000000005</v>
      </c>
      <c r="K17" s="102">
        <v>815</v>
      </c>
      <c r="L17" s="14">
        <f t="shared" si="6"/>
        <v>3789.7500000000005</v>
      </c>
      <c r="M17" s="102">
        <v>640</v>
      </c>
      <c r="N17" s="14">
        <f t="shared" si="1"/>
        <v>2976</v>
      </c>
      <c r="O17" s="14"/>
      <c r="P17" s="14">
        <f t="shared" si="2"/>
        <v>0</v>
      </c>
      <c r="Q17" s="14"/>
      <c r="R17" s="14">
        <f t="shared" si="3"/>
        <v>0</v>
      </c>
      <c r="S17" s="14"/>
      <c r="T17" s="14">
        <f t="shared" ref="T17:T31" si="8">(F17*S17)</f>
        <v>0</v>
      </c>
    </row>
    <row r="18" spans="1:26" ht="14.25" x14ac:dyDescent="0.2">
      <c r="A18" s="11">
        <v>7</v>
      </c>
      <c r="B18" s="11"/>
      <c r="C18" s="11" t="s">
        <v>88</v>
      </c>
      <c r="D18" s="53" t="s">
        <v>9</v>
      </c>
      <c r="E18" s="11" t="s">
        <v>8</v>
      </c>
      <c r="F18" s="11">
        <v>3.97</v>
      </c>
      <c r="G18" s="14">
        <v>500</v>
      </c>
      <c r="H18" s="14">
        <f t="shared" si="7"/>
        <v>1985</v>
      </c>
      <c r="I18" s="102">
        <v>450</v>
      </c>
      <c r="J18" s="14">
        <f t="shared" si="5"/>
        <v>1786.5</v>
      </c>
      <c r="K18" s="102">
        <v>425</v>
      </c>
      <c r="L18" s="14">
        <f t="shared" si="6"/>
        <v>1687.25</v>
      </c>
      <c r="M18" s="102">
        <v>620</v>
      </c>
      <c r="N18" s="14">
        <f t="shared" si="1"/>
        <v>2461.4</v>
      </c>
      <c r="O18" s="14"/>
      <c r="P18" s="14">
        <f t="shared" si="2"/>
        <v>0</v>
      </c>
      <c r="Q18" s="14"/>
      <c r="R18" s="14">
        <f t="shared" si="3"/>
        <v>0</v>
      </c>
      <c r="S18" s="14"/>
      <c r="T18" s="14">
        <f t="shared" si="8"/>
        <v>0</v>
      </c>
    </row>
    <row r="19" spans="1:26" ht="14.25" x14ac:dyDescent="0.2">
      <c r="A19" s="11">
        <v>8</v>
      </c>
      <c r="B19" s="11"/>
      <c r="C19" s="11" t="s">
        <v>88</v>
      </c>
      <c r="D19" s="53" t="s">
        <v>13</v>
      </c>
      <c r="E19" s="11" t="s">
        <v>8</v>
      </c>
      <c r="F19" s="25">
        <v>0.34</v>
      </c>
      <c r="G19" s="14">
        <v>500</v>
      </c>
      <c r="H19" s="14">
        <f t="shared" si="7"/>
        <v>170</v>
      </c>
      <c r="I19" s="102">
        <v>325</v>
      </c>
      <c r="J19" s="14">
        <f t="shared" si="5"/>
        <v>110.50000000000001</v>
      </c>
      <c r="K19" s="102">
        <v>415</v>
      </c>
      <c r="L19" s="14">
        <f t="shared" si="6"/>
        <v>141.10000000000002</v>
      </c>
      <c r="M19" s="102">
        <v>330</v>
      </c>
      <c r="N19" s="14">
        <f t="shared" si="1"/>
        <v>112.2</v>
      </c>
      <c r="O19" s="14"/>
      <c r="P19" s="14">
        <f t="shared" si="2"/>
        <v>0</v>
      </c>
      <c r="Q19" s="14"/>
      <c r="R19" s="14">
        <f t="shared" si="3"/>
        <v>0</v>
      </c>
      <c r="S19" s="14"/>
      <c r="T19" s="14">
        <f t="shared" si="8"/>
        <v>0</v>
      </c>
    </row>
    <row r="20" spans="1:26" ht="14.25" x14ac:dyDescent="0.2">
      <c r="A20" s="11">
        <v>9</v>
      </c>
      <c r="B20" s="11"/>
      <c r="C20" s="11" t="s">
        <v>88</v>
      </c>
      <c r="D20" s="53" t="s">
        <v>28</v>
      </c>
      <c r="E20" s="11" t="s">
        <v>14</v>
      </c>
      <c r="F20" s="25">
        <v>950</v>
      </c>
      <c r="G20" s="14">
        <v>0.5</v>
      </c>
      <c r="H20" s="14">
        <f t="shared" si="7"/>
        <v>475</v>
      </c>
      <c r="I20" s="102">
        <v>0.45</v>
      </c>
      <c r="J20" s="14">
        <f t="shared" ref="J20:J23" si="9">(I20*F20)</f>
        <v>427.5</v>
      </c>
      <c r="K20" s="102">
        <v>0.5</v>
      </c>
      <c r="L20" s="14">
        <f t="shared" si="6"/>
        <v>475</v>
      </c>
      <c r="M20" s="102">
        <v>0.6</v>
      </c>
      <c r="N20" s="14">
        <f t="shared" ref="N20:N23" si="10">(M20*F20)</f>
        <v>570</v>
      </c>
      <c r="O20" s="14"/>
      <c r="P20" s="14">
        <f t="shared" ref="P20:P23" si="11">(O20*F20)</f>
        <v>0</v>
      </c>
      <c r="Q20" s="14"/>
      <c r="R20" s="14">
        <f t="shared" ref="R20" si="12">(F20*Q20)</f>
        <v>0</v>
      </c>
      <c r="S20" s="14"/>
      <c r="T20" s="14"/>
    </row>
    <row r="21" spans="1:26" ht="14.25" x14ac:dyDescent="0.2">
      <c r="A21" s="11">
        <v>10</v>
      </c>
      <c r="B21" s="11"/>
      <c r="C21" s="11" t="s">
        <v>88</v>
      </c>
      <c r="D21" s="53" t="s">
        <v>29</v>
      </c>
      <c r="E21" s="11" t="s">
        <v>14</v>
      </c>
      <c r="F21" s="11">
        <v>262</v>
      </c>
      <c r="G21" s="14">
        <v>3</v>
      </c>
      <c r="H21" s="14">
        <f t="shared" si="7"/>
        <v>786</v>
      </c>
      <c r="I21" s="102">
        <v>2.5</v>
      </c>
      <c r="J21" s="14">
        <f t="shared" si="9"/>
        <v>655</v>
      </c>
      <c r="K21" s="102">
        <v>2.5</v>
      </c>
      <c r="L21" s="14">
        <f t="shared" si="6"/>
        <v>655</v>
      </c>
      <c r="M21" s="102">
        <v>4.2</v>
      </c>
      <c r="N21" s="14">
        <f t="shared" si="10"/>
        <v>1100.4000000000001</v>
      </c>
      <c r="O21" s="14"/>
      <c r="P21" s="14">
        <f t="shared" si="11"/>
        <v>0</v>
      </c>
      <c r="Q21" s="14"/>
      <c r="R21" s="14">
        <f t="shared" si="3"/>
        <v>0</v>
      </c>
      <c r="S21" s="14"/>
      <c r="T21" s="14">
        <f t="shared" si="8"/>
        <v>0</v>
      </c>
    </row>
    <row r="22" spans="1:26" ht="14.25" x14ac:dyDescent="0.2">
      <c r="A22" s="11">
        <v>11</v>
      </c>
      <c r="B22" s="11"/>
      <c r="C22" s="11" t="s">
        <v>88</v>
      </c>
      <c r="D22" s="53" t="s">
        <v>30</v>
      </c>
      <c r="E22" s="11" t="s">
        <v>14</v>
      </c>
      <c r="F22" s="11">
        <v>437</v>
      </c>
      <c r="G22" s="14">
        <v>2.2000000000000002</v>
      </c>
      <c r="H22" s="14">
        <f t="shared" si="7"/>
        <v>961.40000000000009</v>
      </c>
      <c r="I22" s="102">
        <v>2.25</v>
      </c>
      <c r="J22" s="14">
        <f t="shared" si="9"/>
        <v>983.25</v>
      </c>
      <c r="K22" s="102">
        <v>2</v>
      </c>
      <c r="L22" s="14">
        <f t="shared" si="6"/>
        <v>874</v>
      </c>
      <c r="M22" s="102">
        <v>3.2</v>
      </c>
      <c r="N22" s="14">
        <f t="shared" si="10"/>
        <v>1398.4</v>
      </c>
      <c r="O22" s="14"/>
      <c r="P22" s="14">
        <f t="shared" si="11"/>
        <v>0</v>
      </c>
      <c r="Q22" s="14"/>
      <c r="R22" s="14">
        <f t="shared" si="3"/>
        <v>0</v>
      </c>
      <c r="S22" s="14"/>
      <c r="T22" s="14"/>
    </row>
    <row r="23" spans="1:26" ht="14.25" x14ac:dyDescent="0.2">
      <c r="A23" s="11">
        <v>12</v>
      </c>
      <c r="B23" s="11"/>
      <c r="C23" s="11" t="s">
        <v>88</v>
      </c>
      <c r="D23" s="53" t="s">
        <v>113</v>
      </c>
      <c r="E23" s="11" t="s">
        <v>16</v>
      </c>
      <c r="F23" s="11">
        <v>60</v>
      </c>
      <c r="G23" s="14">
        <v>2.2000000000000002</v>
      </c>
      <c r="H23" s="14">
        <f t="shared" si="7"/>
        <v>132</v>
      </c>
      <c r="I23" s="102">
        <v>2.25</v>
      </c>
      <c r="J23" s="14">
        <f t="shared" si="9"/>
        <v>135</v>
      </c>
      <c r="K23" s="102">
        <v>2</v>
      </c>
      <c r="L23" s="14">
        <f t="shared" si="6"/>
        <v>120</v>
      </c>
      <c r="M23" s="102">
        <v>3.2</v>
      </c>
      <c r="N23" s="14">
        <f t="shared" si="10"/>
        <v>192</v>
      </c>
      <c r="O23" s="14"/>
      <c r="P23" s="14">
        <f t="shared" si="11"/>
        <v>0</v>
      </c>
      <c r="Q23" s="14"/>
      <c r="R23" s="14">
        <f t="shared" si="3"/>
        <v>0</v>
      </c>
      <c r="S23" s="14"/>
      <c r="T23" s="14">
        <f t="shared" si="8"/>
        <v>0</v>
      </c>
    </row>
    <row r="24" spans="1:26" ht="14.25" x14ac:dyDescent="0.2">
      <c r="A24" s="11">
        <v>13</v>
      </c>
      <c r="B24" s="11"/>
      <c r="C24" s="11" t="s">
        <v>88</v>
      </c>
      <c r="D24" s="53" t="s">
        <v>15</v>
      </c>
      <c r="E24" s="11" t="s">
        <v>16</v>
      </c>
      <c r="F24" s="11">
        <v>28</v>
      </c>
      <c r="G24" s="14">
        <v>50</v>
      </c>
      <c r="H24" s="14">
        <f t="shared" si="7"/>
        <v>1400</v>
      </c>
      <c r="I24" s="102">
        <v>38.5</v>
      </c>
      <c r="J24" s="14">
        <f t="shared" ref="J24:J30" si="13">(I24*F24)</f>
        <v>1078</v>
      </c>
      <c r="K24" s="102">
        <v>40</v>
      </c>
      <c r="L24" s="14">
        <f t="shared" si="6"/>
        <v>1120</v>
      </c>
      <c r="M24" s="102">
        <v>40</v>
      </c>
      <c r="N24" s="14">
        <f t="shared" ref="N24:N30" si="14">(M24*F24)</f>
        <v>1120</v>
      </c>
      <c r="O24" s="14"/>
      <c r="P24" s="14">
        <f t="shared" ref="P24:P30" si="15">(O24*F24)</f>
        <v>0</v>
      </c>
      <c r="Q24" s="14"/>
      <c r="R24" s="14">
        <f t="shared" si="3"/>
        <v>0</v>
      </c>
      <c r="S24" s="14"/>
      <c r="T24" s="14"/>
    </row>
    <row r="25" spans="1:26" ht="14.25" x14ac:dyDescent="0.2">
      <c r="A25" s="11">
        <v>14</v>
      </c>
      <c r="B25" s="11"/>
      <c r="C25" s="11" t="s">
        <v>88</v>
      </c>
      <c r="D25" s="53" t="s">
        <v>114</v>
      </c>
      <c r="E25" s="11" t="s">
        <v>16</v>
      </c>
      <c r="F25" s="11">
        <v>6</v>
      </c>
      <c r="G25" s="14">
        <v>55</v>
      </c>
      <c r="H25" s="14">
        <f t="shared" si="7"/>
        <v>330</v>
      </c>
      <c r="I25" s="102">
        <v>40</v>
      </c>
      <c r="J25" s="14">
        <f t="shared" si="13"/>
        <v>240</v>
      </c>
      <c r="K25" s="102">
        <v>40</v>
      </c>
      <c r="L25" s="14">
        <f t="shared" si="6"/>
        <v>240</v>
      </c>
      <c r="M25" s="102">
        <v>60</v>
      </c>
      <c r="N25" s="14">
        <f t="shared" si="14"/>
        <v>360</v>
      </c>
      <c r="O25" s="14"/>
      <c r="P25" s="14">
        <f t="shared" si="15"/>
        <v>0</v>
      </c>
      <c r="Q25" s="14"/>
      <c r="R25" s="14">
        <f t="shared" si="3"/>
        <v>0</v>
      </c>
      <c r="S25" s="14"/>
      <c r="T25" s="14"/>
    </row>
    <row r="26" spans="1:26" ht="14.25" x14ac:dyDescent="0.2">
      <c r="A26" s="11">
        <v>15</v>
      </c>
      <c r="B26" s="11"/>
      <c r="C26" s="11" t="s">
        <v>88</v>
      </c>
      <c r="D26" s="53" t="s">
        <v>83</v>
      </c>
      <c r="E26" s="11" t="s">
        <v>17</v>
      </c>
      <c r="F26" s="11">
        <v>180</v>
      </c>
      <c r="G26" s="14">
        <v>2.2999999999999998</v>
      </c>
      <c r="H26" s="14">
        <f t="shared" ref="H26:H30" si="16">(G26*F26)</f>
        <v>413.99999999999994</v>
      </c>
      <c r="I26" s="102">
        <v>2</v>
      </c>
      <c r="J26" s="14">
        <f t="shared" si="13"/>
        <v>360</v>
      </c>
      <c r="K26" s="102">
        <v>2</v>
      </c>
      <c r="L26" s="14">
        <f t="shared" si="6"/>
        <v>360</v>
      </c>
      <c r="M26" s="102">
        <v>2.4</v>
      </c>
      <c r="N26" s="14">
        <f t="shared" si="14"/>
        <v>432</v>
      </c>
      <c r="O26" s="14"/>
      <c r="P26" s="14">
        <f t="shared" si="15"/>
        <v>0</v>
      </c>
      <c r="Q26" s="14"/>
      <c r="R26" s="14">
        <f t="shared" si="3"/>
        <v>0</v>
      </c>
      <c r="S26" s="14"/>
      <c r="T26" s="14">
        <f t="shared" si="8"/>
        <v>0</v>
      </c>
    </row>
    <row r="27" spans="1:26" ht="14.25" x14ac:dyDescent="0.2">
      <c r="A27" s="11">
        <v>16</v>
      </c>
      <c r="B27" s="11"/>
      <c r="C27" s="11" t="s">
        <v>88</v>
      </c>
      <c r="D27" s="53" t="s">
        <v>84</v>
      </c>
      <c r="E27" s="11" t="s">
        <v>16</v>
      </c>
      <c r="F27" s="11">
        <v>7</v>
      </c>
      <c r="G27" s="14">
        <v>75</v>
      </c>
      <c r="H27" s="14">
        <f t="shared" si="16"/>
        <v>525</v>
      </c>
      <c r="I27" s="102">
        <v>85</v>
      </c>
      <c r="J27" s="14">
        <f t="shared" si="13"/>
        <v>595</v>
      </c>
      <c r="K27" s="102">
        <v>60</v>
      </c>
      <c r="L27" s="14">
        <f t="shared" si="6"/>
        <v>420</v>
      </c>
      <c r="M27" s="102">
        <v>75</v>
      </c>
      <c r="N27" s="14">
        <f t="shared" si="14"/>
        <v>525</v>
      </c>
      <c r="O27" s="14"/>
      <c r="P27" s="14">
        <f t="shared" si="15"/>
        <v>0</v>
      </c>
      <c r="Q27" s="14"/>
      <c r="R27" s="14">
        <f t="shared" si="3"/>
        <v>0</v>
      </c>
      <c r="S27" s="14"/>
      <c r="T27" s="14"/>
    </row>
    <row r="28" spans="1:26" ht="14.25" x14ac:dyDescent="0.2">
      <c r="A28" s="11">
        <v>17</v>
      </c>
      <c r="B28" s="11"/>
      <c r="C28" s="11" t="s">
        <v>88</v>
      </c>
      <c r="D28" s="53" t="s">
        <v>85</v>
      </c>
      <c r="E28" s="11" t="s">
        <v>14</v>
      </c>
      <c r="F28" s="11">
        <v>100</v>
      </c>
      <c r="G28" s="14">
        <v>4</v>
      </c>
      <c r="H28" s="14">
        <f t="shared" si="16"/>
        <v>400</v>
      </c>
      <c r="I28" s="102">
        <v>1.95</v>
      </c>
      <c r="J28" s="14">
        <f t="shared" si="13"/>
        <v>195</v>
      </c>
      <c r="K28" s="102">
        <v>2</v>
      </c>
      <c r="L28" s="14">
        <f t="shared" si="6"/>
        <v>200</v>
      </c>
      <c r="M28" s="102">
        <v>3</v>
      </c>
      <c r="N28" s="14">
        <f t="shared" si="14"/>
        <v>300</v>
      </c>
      <c r="O28" s="14"/>
      <c r="P28" s="14">
        <f t="shared" si="15"/>
        <v>0</v>
      </c>
      <c r="Q28" s="14"/>
      <c r="R28" s="14">
        <f t="shared" si="3"/>
        <v>0</v>
      </c>
      <c r="S28" s="14"/>
      <c r="T28" s="14">
        <f t="shared" si="8"/>
        <v>0</v>
      </c>
    </row>
    <row r="29" spans="1:26" ht="14.25" x14ac:dyDescent="0.2">
      <c r="A29" s="11">
        <v>18</v>
      </c>
      <c r="B29" s="11"/>
      <c r="C29" s="11" t="s">
        <v>88</v>
      </c>
      <c r="D29" s="53" t="s">
        <v>10</v>
      </c>
      <c r="E29" s="11" t="s">
        <v>89</v>
      </c>
      <c r="F29" s="11">
        <v>1</v>
      </c>
      <c r="G29" s="14">
        <v>600</v>
      </c>
      <c r="H29" s="14">
        <f t="shared" si="16"/>
        <v>600</v>
      </c>
      <c r="I29" s="102">
        <v>50</v>
      </c>
      <c r="J29" s="14">
        <f t="shared" si="13"/>
        <v>50</v>
      </c>
      <c r="K29" s="102">
        <v>500</v>
      </c>
      <c r="L29" s="14">
        <f t="shared" si="6"/>
        <v>500</v>
      </c>
      <c r="M29" s="102">
        <v>1000</v>
      </c>
      <c r="N29" s="14">
        <f t="shared" si="14"/>
        <v>1000</v>
      </c>
      <c r="O29" s="14"/>
      <c r="P29" s="14">
        <f t="shared" si="15"/>
        <v>0</v>
      </c>
      <c r="Q29" s="14"/>
      <c r="R29" s="14">
        <f t="shared" si="3"/>
        <v>0</v>
      </c>
      <c r="S29" s="14"/>
      <c r="T29" s="14">
        <f t="shared" si="8"/>
        <v>0</v>
      </c>
    </row>
    <row r="30" spans="1:26" ht="14.25" x14ac:dyDescent="0.2">
      <c r="A30" s="11">
        <v>19</v>
      </c>
      <c r="B30" s="11"/>
      <c r="C30" s="11" t="s">
        <v>88</v>
      </c>
      <c r="D30" s="26" t="s">
        <v>12</v>
      </c>
      <c r="E30" s="11" t="s">
        <v>89</v>
      </c>
      <c r="F30" s="11">
        <v>1</v>
      </c>
      <c r="G30" s="32">
        <v>300</v>
      </c>
      <c r="H30" s="14">
        <f t="shared" si="16"/>
        <v>300</v>
      </c>
      <c r="I30" s="102">
        <v>100</v>
      </c>
      <c r="J30" s="14">
        <f t="shared" si="13"/>
        <v>100</v>
      </c>
      <c r="K30" s="102">
        <v>500</v>
      </c>
      <c r="L30" s="14">
        <f t="shared" si="6"/>
        <v>500</v>
      </c>
      <c r="M30" s="103">
        <v>100</v>
      </c>
      <c r="N30" s="14">
        <f t="shared" si="14"/>
        <v>100</v>
      </c>
      <c r="O30" s="14"/>
      <c r="P30" s="14">
        <f t="shared" si="15"/>
        <v>0</v>
      </c>
      <c r="Q30" s="31"/>
      <c r="R30" s="14">
        <f t="shared" si="3"/>
        <v>0</v>
      </c>
      <c r="S30" s="31"/>
      <c r="T30" s="14"/>
    </row>
    <row r="31" spans="1:26" x14ac:dyDescent="0.2">
      <c r="A31" s="11"/>
      <c r="B31" s="11"/>
      <c r="C31" s="11"/>
      <c r="D31" s="20" t="s">
        <v>90</v>
      </c>
      <c r="E31" s="11"/>
      <c r="F31" s="11"/>
      <c r="G31" s="32"/>
      <c r="H31" s="15">
        <f>SUM(H17:H30)</f>
        <v>12198.4</v>
      </c>
      <c r="I31" s="105"/>
      <c r="J31" s="15">
        <f>SUM(J17:J29)</f>
        <v>9987</v>
      </c>
      <c r="K31" s="105"/>
      <c r="L31" s="15">
        <f>SUM(L17:L29)</f>
        <v>10582.1</v>
      </c>
      <c r="M31" s="105"/>
      <c r="N31" s="15">
        <f t="shared" ref="N31" si="17">SUM(N17:N29)</f>
        <v>12547.4</v>
      </c>
      <c r="P31" s="15">
        <f t="shared" ref="P31" si="18">SUM(P17:P29)</f>
        <v>0</v>
      </c>
      <c r="R31" s="15">
        <f t="shared" ref="R31" si="19">SUM(R17:R29)</f>
        <v>0</v>
      </c>
      <c r="T31" s="14">
        <f t="shared" si="8"/>
        <v>0</v>
      </c>
      <c r="Z31" s="31" t="e">
        <f>SUM(J15,#REF!,J44)</f>
        <v>#REF!</v>
      </c>
    </row>
    <row r="32" spans="1:26" ht="15" x14ac:dyDescent="0.25">
      <c r="A32" s="11"/>
      <c r="B32" s="11"/>
      <c r="C32" s="11"/>
      <c r="D32" s="19" t="s">
        <v>18</v>
      </c>
      <c r="E32" s="11"/>
      <c r="F32" s="16"/>
      <c r="G32" s="14"/>
      <c r="H32" s="15"/>
      <c r="I32" s="103"/>
      <c r="J32" s="15"/>
      <c r="K32" s="103"/>
      <c r="L32" s="14"/>
      <c r="M32" s="103"/>
      <c r="N32" s="15"/>
      <c r="O32" s="14"/>
      <c r="P32" s="15"/>
      <c r="Q32" s="14"/>
      <c r="R32" s="15"/>
      <c r="S32" s="14"/>
      <c r="T32" s="15"/>
    </row>
    <row r="33" spans="1:20" ht="14.25" x14ac:dyDescent="0.2">
      <c r="A33" s="11">
        <v>20</v>
      </c>
      <c r="B33" s="11"/>
      <c r="C33" s="11" t="s">
        <v>18</v>
      </c>
      <c r="D33" s="24" t="s">
        <v>7</v>
      </c>
      <c r="E33" s="11" t="s">
        <v>8</v>
      </c>
      <c r="F33" s="27">
        <v>2.79</v>
      </c>
      <c r="G33" s="14">
        <v>800</v>
      </c>
      <c r="H33" s="14">
        <f t="shared" ref="H33:H43" si="20">(G33*F33)</f>
        <v>2232</v>
      </c>
      <c r="I33" s="102">
        <v>725</v>
      </c>
      <c r="J33" s="14">
        <f t="shared" ref="J33:J42" si="21">(I33*F33)</f>
        <v>2022.75</v>
      </c>
      <c r="K33" s="102">
        <v>815</v>
      </c>
      <c r="L33" s="14">
        <f t="shared" si="6"/>
        <v>2273.85</v>
      </c>
      <c r="M33" s="102">
        <v>640</v>
      </c>
      <c r="N33" s="14">
        <f t="shared" ref="N33:N42" si="22">(M33*F33)</f>
        <v>1785.6</v>
      </c>
      <c r="O33" s="14"/>
      <c r="P33" s="14">
        <f t="shared" ref="P33:P42" si="23">(O33*F33)</f>
        <v>0</v>
      </c>
      <c r="Q33" s="14"/>
      <c r="R33" s="14">
        <f t="shared" ref="R33:R42" si="24">(F33*Q33)</f>
        <v>0</v>
      </c>
      <c r="S33" s="14"/>
      <c r="T33" s="14">
        <f t="shared" ref="T33:T42" si="25">(F33*S33)</f>
        <v>0</v>
      </c>
    </row>
    <row r="34" spans="1:20" ht="14.25" x14ac:dyDescent="0.2">
      <c r="A34" s="11">
        <v>21</v>
      </c>
      <c r="B34" s="11"/>
      <c r="C34" s="11" t="s">
        <v>18</v>
      </c>
      <c r="D34" s="24" t="s">
        <v>9</v>
      </c>
      <c r="E34" s="11" t="s">
        <v>8</v>
      </c>
      <c r="F34" s="27">
        <v>9.35</v>
      </c>
      <c r="G34" s="14">
        <v>550</v>
      </c>
      <c r="H34" s="14">
        <f t="shared" si="20"/>
        <v>5142.5</v>
      </c>
      <c r="I34" s="102">
        <v>450</v>
      </c>
      <c r="J34" s="14">
        <f t="shared" si="21"/>
        <v>4207.5</v>
      </c>
      <c r="K34" s="102">
        <v>435</v>
      </c>
      <c r="L34" s="14">
        <f t="shared" si="6"/>
        <v>4067.25</v>
      </c>
      <c r="M34" s="102">
        <v>620</v>
      </c>
      <c r="N34" s="14">
        <f t="shared" si="22"/>
        <v>5797</v>
      </c>
      <c r="O34" s="14"/>
      <c r="P34" s="14">
        <f t="shared" si="23"/>
        <v>0</v>
      </c>
      <c r="Q34" s="14"/>
      <c r="R34" s="14">
        <f t="shared" si="24"/>
        <v>0</v>
      </c>
      <c r="S34" s="14"/>
      <c r="T34" s="14">
        <f t="shared" si="25"/>
        <v>0</v>
      </c>
    </row>
    <row r="35" spans="1:20" ht="14.25" x14ac:dyDescent="0.2">
      <c r="A35" s="11">
        <v>22</v>
      </c>
      <c r="B35" s="11"/>
      <c r="C35" s="11" t="s">
        <v>18</v>
      </c>
      <c r="D35" s="24" t="s">
        <v>28</v>
      </c>
      <c r="E35" s="11" t="s">
        <v>14</v>
      </c>
      <c r="F35" s="27">
        <v>272</v>
      </c>
      <c r="G35" s="14">
        <v>1</v>
      </c>
      <c r="H35" s="14">
        <f t="shared" si="20"/>
        <v>272</v>
      </c>
      <c r="I35" s="102">
        <v>0.45</v>
      </c>
      <c r="J35" s="14">
        <f t="shared" si="21"/>
        <v>122.4</v>
      </c>
      <c r="K35" s="102">
        <v>0.44</v>
      </c>
      <c r="L35" s="14">
        <f t="shared" si="6"/>
        <v>119.68</v>
      </c>
      <c r="M35" s="102">
        <v>0.6</v>
      </c>
      <c r="N35" s="14">
        <f t="shared" si="22"/>
        <v>163.19999999999999</v>
      </c>
      <c r="O35" s="14"/>
      <c r="P35" s="14">
        <f t="shared" si="23"/>
        <v>0</v>
      </c>
      <c r="Q35" s="14"/>
      <c r="R35" s="14">
        <f t="shared" si="24"/>
        <v>0</v>
      </c>
      <c r="S35" s="14"/>
      <c r="T35" s="14">
        <f t="shared" si="25"/>
        <v>0</v>
      </c>
    </row>
    <row r="36" spans="1:20" ht="14.25" x14ac:dyDescent="0.2">
      <c r="A36" s="11">
        <v>23</v>
      </c>
      <c r="B36" s="11"/>
      <c r="C36" s="11" t="s">
        <v>18</v>
      </c>
      <c r="D36" s="24" t="s">
        <v>29</v>
      </c>
      <c r="E36" s="11" t="s">
        <v>14</v>
      </c>
      <c r="F36" s="27">
        <v>89</v>
      </c>
      <c r="G36" s="14">
        <v>4</v>
      </c>
      <c r="H36" s="14">
        <f t="shared" si="20"/>
        <v>356</v>
      </c>
      <c r="I36" s="102">
        <v>2.5</v>
      </c>
      <c r="J36" s="14">
        <f t="shared" si="21"/>
        <v>222.5</v>
      </c>
      <c r="K36" s="102">
        <v>2</v>
      </c>
      <c r="L36" s="14">
        <f t="shared" si="6"/>
        <v>178</v>
      </c>
      <c r="M36" s="102">
        <v>4.2</v>
      </c>
      <c r="N36" s="14">
        <f t="shared" si="22"/>
        <v>373.8</v>
      </c>
      <c r="O36" s="14"/>
      <c r="P36" s="14">
        <f t="shared" si="23"/>
        <v>0</v>
      </c>
      <c r="Q36" s="14"/>
      <c r="R36" s="14">
        <f t="shared" si="24"/>
        <v>0</v>
      </c>
      <c r="S36" s="14"/>
      <c r="T36" s="14">
        <f t="shared" si="25"/>
        <v>0</v>
      </c>
    </row>
    <row r="37" spans="1:20" ht="14.25" x14ac:dyDescent="0.2">
      <c r="A37" s="11">
        <v>24</v>
      </c>
      <c r="B37" s="11"/>
      <c r="C37" s="11" t="s">
        <v>18</v>
      </c>
      <c r="D37" s="24" t="s">
        <v>33</v>
      </c>
      <c r="E37" s="11" t="s">
        <v>14</v>
      </c>
      <c r="F37" s="27">
        <v>128</v>
      </c>
      <c r="G37" s="14">
        <v>3.5</v>
      </c>
      <c r="H37" s="14">
        <f t="shared" si="20"/>
        <v>448</v>
      </c>
      <c r="I37" s="102">
        <v>2</v>
      </c>
      <c r="J37" s="14">
        <f t="shared" si="21"/>
        <v>256</v>
      </c>
      <c r="K37" s="102">
        <v>2</v>
      </c>
      <c r="L37" s="14">
        <f t="shared" si="6"/>
        <v>256</v>
      </c>
      <c r="M37" s="102">
        <v>3.2</v>
      </c>
      <c r="N37" s="14">
        <f t="shared" si="22"/>
        <v>409.6</v>
      </c>
      <c r="O37" s="14"/>
      <c r="P37" s="14">
        <f t="shared" si="23"/>
        <v>0</v>
      </c>
      <c r="Q37" s="14"/>
      <c r="R37" s="14">
        <f t="shared" si="24"/>
        <v>0</v>
      </c>
      <c r="S37" s="14"/>
      <c r="T37" s="14">
        <f t="shared" si="25"/>
        <v>0</v>
      </c>
    </row>
    <row r="38" spans="1:20" ht="14.25" x14ac:dyDescent="0.2">
      <c r="A38" s="11">
        <v>25</v>
      </c>
      <c r="B38" s="11"/>
      <c r="C38" s="11" t="s">
        <v>18</v>
      </c>
      <c r="D38" s="24" t="s">
        <v>15</v>
      </c>
      <c r="E38" s="11" t="s">
        <v>16</v>
      </c>
      <c r="F38" s="27">
        <v>5</v>
      </c>
      <c r="G38" s="14">
        <v>75</v>
      </c>
      <c r="H38" s="14">
        <f t="shared" si="20"/>
        <v>375</v>
      </c>
      <c r="I38" s="102">
        <v>38.5</v>
      </c>
      <c r="J38" s="14">
        <f t="shared" si="21"/>
        <v>192.5</v>
      </c>
      <c r="K38" s="102">
        <v>40</v>
      </c>
      <c r="L38" s="14">
        <f t="shared" si="6"/>
        <v>200</v>
      </c>
      <c r="M38" s="102">
        <v>40</v>
      </c>
      <c r="N38" s="14">
        <f t="shared" si="22"/>
        <v>200</v>
      </c>
      <c r="O38" s="14"/>
      <c r="P38" s="14">
        <f t="shared" si="23"/>
        <v>0</v>
      </c>
      <c r="Q38" s="14"/>
      <c r="R38" s="14">
        <f t="shared" si="24"/>
        <v>0</v>
      </c>
      <c r="S38" s="14"/>
      <c r="T38" s="14">
        <f t="shared" si="25"/>
        <v>0</v>
      </c>
    </row>
    <row r="39" spans="1:20" ht="14.25" x14ac:dyDescent="0.2">
      <c r="A39" s="11">
        <v>26</v>
      </c>
      <c r="B39" s="11"/>
      <c r="C39" s="11" t="s">
        <v>18</v>
      </c>
      <c r="D39" s="24" t="s">
        <v>34</v>
      </c>
      <c r="E39" s="11" t="s">
        <v>16</v>
      </c>
      <c r="F39" s="27">
        <v>2</v>
      </c>
      <c r="G39" s="14">
        <v>85</v>
      </c>
      <c r="H39" s="14">
        <f t="shared" si="20"/>
        <v>170</v>
      </c>
      <c r="I39" s="102">
        <v>40</v>
      </c>
      <c r="J39" s="14">
        <f t="shared" si="21"/>
        <v>80</v>
      </c>
      <c r="K39" s="102">
        <v>40</v>
      </c>
      <c r="L39" s="14">
        <f t="shared" si="6"/>
        <v>80</v>
      </c>
      <c r="M39" s="102">
        <v>60</v>
      </c>
      <c r="N39" s="14">
        <f t="shared" si="22"/>
        <v>120</v>
      </c>
      <c r="O39" s="14"/>
      <c r="P39" s="14">
        <f t="shared" si="23"/>
        <v>0</v>
      </c>
      <c r="Q39" s="14"/>
      <c r="R39" s="14">
        <f t="shared" si="24"/>
        <v>0</v>
      </c>
      <c r="S39" s="14"/>
      <c r="T39" s="14">
        <f t="shared" si="25"/>
        <v>0</v>
      </c>
    </row>
    <row r="40" spans="1:20" ht="14.25" x14ac:dyDescent="0.2">
      <c r="A40" s="11">
        <v>27</v>
      </c>
      <c r="B40" s="11"/>
      <c r="C40" s="11" t="s">
        <v>18</v>
      </c>
      <c r="D40" s="24" t="s">
        <v>35</v>
      </c>
      <c r="E40" s="11" t="s">
        <v>16</v>
      </c>
      <c r="F40" s="27">
        <v>1</v>
      </c>
      <c r="G40" s="14">
        <v>100</v>
      </c>
      <c r="H40" s="14">
        <f t="shared" si="20"/>
        <v>100</v>
      </c>
      <c r="I40" s="102">
        <v>85</v>
      </c>
      <c r="J40" s="14">
        <f t="shared" si="21"/>
        <v>85</v>
      </c>
      <c r="K40" s="102">
        <v>60</v>
      </c>
      <c r="L40" s="14">
        <f t="shared" si="6"/>
        <v>60</v>
      </c>
      <c r="M40" s="102">
        <v>75</v>
      </c>
      <c r="N40" s="14">
        <f t="shared" si="22"/>
        <v>75</v>
      </c>
      <c r="O40" s="14"/>
      <c r="P40" s="14">
        <f t="shared" si="23"/>
        <v>0</v>
      </c>
      <c r="Q40" s="14"/>
      <c r="R40" s="14">
        <f t="shared" si="24"/>
        <v>0</v>
      </c>
      <c r="S40" s="14"/>
      <c r="T40" s="14">
        <f t="shared" si="25"/>
        <v>0</v>
      </c>
    </row>
    <row r="41" spans="1:20" ht="14.25" x14ac:dyDescent="0.2">
      <c r="A41" s="11">
        <v>28</v>
      </c>
      <c r="B41" s="11"/>
      <c r="C41" s="11" t="s">
        <v>18</v>
      </c>
      <c r="D41" s="24" t="s">
        <v>36</v>
      </c>
      <c r="E41" s="11" t="s">
        <v>14</v>
      </c>
      <c r="F41" s="27">
        <v>120</v>
      </c>
      <c r="G41" s="14">
        <v>4</v>
      </c>
      <c r="H41" s="14">
        <f t="shared" si="20"/>
        <v>480</v>
      </c>
      <c r="I41" s="102">
        <v>2.25</v>
      </c>
      <c r="J41" s="14">
        <f t="shared" si="21"/>
        <v>270</v>
      </c>
      <c r="K41" s="102">
        <v>1.6</v>
      </c>
      <c r="L41" s="14">
        <f t="shared" si="6"/>
        <v>192</v>
      </c>
      <c r="M41" s="102">
        <v>4.2</v>
      </c>
      <c r="N41" s="14">
        <f t="shared" si="22"/>
        <v>504</v>
      </c>
      <c r="O41" s="14"/>
      <c r="P41" s="14">
        <f t="shared" si="23"/>
        <v>0</v>
      </c>
      <c r="Q41" s="14"/>
      <c r="R41" s="14">
        <f t="shared" si="24"/>
        <v>0</v>
      </c>
      <c r="S41" s="14"/>
      <c r="T41" s="14">
        <f t="shared" si="25"/>
        <v>0</v>
      </c>
    </row>
    <row r="42" spans="1:20" ht="14.25" x14ac:dyDescent="0.2">
      <c r="A42" s="11">
        <v>29</v>
      </c>
      <c r="B42" s="11"/>
      <c r="C42" s="11" t="s">
        <v>18</v>
      </c>
      <c r="D42" s="13" t="s">
        <v>10</v>
      </c>
      <c r="E42" s="11" t="s">
        <v>69</v>
      </c>
      <c r="F42" s="27">
        <v>1</v>
      </c>
      <c r="G42" s="14">
        <v>800</v>
      </c>
      <c r="H42" s="14">
        <f t="shared" si="20"/>
        <v>800</v>
      </c>
      <c r="I42" s="102">
        <v>50</v>
      </c>
      <c r="J42" s="14">
        <f t="shared" si="21"/>
        <v>50</v>
      </c>
      <c r="K42" s="102">
        <v>500</v>
      </c>
      <c r="L42" s="14">
        <f t="shared" si="6"/>
        <v>500</v>
      </c>
      <c r="M42" s="102">
        <v>1000</v>
      </c>
      <c r="N42" s="14">
        <f t="shared" si="22"/>
        <v>1000</v>
      </c>
      <c r="O42" s="14"/>
      <c r="P42" s="14">
        <f t="shared" si="23"/>
        <v>0</v>
      </c>
      <c r="Q42" s="14"/>
      <c r="R42" s="14">
        <f t="shared" si="24"/>
        <v>0</v>
      </c>
      <c r="S42" s="14"/>
      <c r="T42" s="14">
        <f t="shared" si="25"/>
        <v>0</v>
      </c>
    </row>
    <row r="43" spans="1:20" ht="14.25" x14ac:dyDescent="0.2">
      <c r="A43" s="11">
        <v>30</v>
      </c>
      <c r="B43" s="11"/>
      <c r="C43" s="11" t="s">
        <v>18</v>
      </c>
      <c r="D43" s="26" t="s">
        <v>12</v>
      </c>
      <c r="E43" s="11" t="s">
        <v>11</v>
      </c>
      <c r="F43" s="11">
        <v>1</v>
      </c>
      <c r="G43" s="14">
        <v>200</v>
      </c>
      <c r="H43" s="14">
        <f t="shared" si="20"/>
        <v>200</v>
      </c>
      <c r="I43" s="102">
        <v>100</v>
      </c>
      <c r="J43" s="14">
        <f t="shared" ref="J43" si="26">(I43*F43)</f>
        <v>100</v>
      </c>
      <c r="K43" s="102">
        <v>300</v>
      </c>
      <c r="L43" s="14">
        <f t="shared" si="6"/>
        <v>300</v>
      </c>
      <c r="M43" s="102">
        <v>100</v>
      </c>
      <c r="N43" s="14">
        <f t="shared" ref="N43" si="27">(M43*F43)</f>
        <v>100</v>
      </c>
      <c r="O43" s="14"/>
      <c r="P43" s="14">
        <f t="shared" ref="P43" si="28">(O43*F43)</f>
        <v>0</v>
      </c>
      <c r="Q43" s="14"/>
      <c r="R43" s="14">
        <f t="shared" ref="R43" si="29">(F43*Q43)</f>
        <v>0</v>
      </c>
      <c r="S43" s="14"/>
      <c r="T43" s="14"/>
    </row>
    <row r="44" spans="1:20" x14ac:dyDescent="0.2">
      <c r="A44" s="11"/>
      <c r="B44" s="11"/>
      <c r="C44" s="11"/>
      <c r="D44" s="20" t="s">
        <v>26</v>
      </c>
      <c r="E44" s="11"/>
      <c r="F44" s="27"/>
      <c r="G44" s="14"/>
      <c r="H44" s="15">
        <f>SUM(H33:H43)</f>
        <v>10575.5</v>
      </c>
      <c r="I44" s="14"/>
      <c r="J44" s="15">
        <f>SUM(J33:J43)</f>
        <v>7608.65</v>
      </c>
      <c r="K44" s="14"/>
      <c r="L44" s="15">
        <f>SUM(L33:L43)</f>
        <v>8226.7800000000007</v>
      </c>
      <c r="M44" s="103"/>
      <c r="N44" s="15">
        <f>SUM(N33:N43)</f>
        <v>10528.2</v>
      </c>
      <c r="O44" s="14"/>
      <c r="P44" s="15">
        <f>SUM(P33:P43)</f>
        <v>0</v>
      </c>
      <c r="Q44" s="21"/>
      <c r="R44" s="22">
        <f>SUM(R32:R40)</f>
        <v>0</v>
      </c>
      <c r="S44" s="21"/>
      <c r="T44" s="22">
        <f>SUM(T32:T40)</f>
        <v>0</v>
      </c>
    </row>
    <row r="45" spans="1:20" x14ac:dyDescent="0.2">
      <c r="A45" s="3"/>
      <c r="B45" s="11"/>
      <c r="C45" s="11"/>
      <c r="D45" s="81" t="s">
        <v>93</v>
      </c>
      <c r="E45" s="11"/>
      <c r="F45" s="16"/>
      <c r="G45" s="14"/>
      <c r="H45" s="15"/>
      <c r="I45" s="14"/>
      <c r="J45" s="15"/>
      <c r="K45" s="103"/>
      <c r="L45" s="14"/>
      <c r="M45" s="103"/>
      <c r="N45" s="15"/>
      <c r="O45" s="14"/>
      <c r="P45" s="15"/>
      <c r="Q45" s="14"/>
      <c r="R45" s="15"/>
      <c r="S45" s="14"/>
      <c r="T45" s="15"/>
    </row>
    <row r="46" spans="1:20" ht="14.25" x14ac:dyDescent="0.2">
      <c r="A46" s="3">
        <v>31</v>
      </c>
      <c r="B46" s="11"/>
      <c r="C46" s="11" t="s">
        <v>93</v>
      </c>
      <c r="D46" s="24" t="s">
        <v>7</v>
      </c>
      <c r="E46" s="11" t="s">
        <v>8</v>
      </c>
      <c r="F46" s="27">
        <v>16.53</v>
      </c>
      <c r="G46" s="14">
        <v>815</v>
      </c>
      <c r="H46" s="14">
        <f t="shared" ref="H46:H56" si="30">(G46*F46)</f>
        <v>13471.95</v>
      </c>
      <c r="I46" s="102">
        <v>725</v>
      </c>
      <c r="J46" s="14">
        <f t="shared" ref="J46:J56" si="31">(I46*F46)</f>
        <v>11984.25</v>
      </c>
      <c r="K46" s="102">
        <v>815</v>
      </c>
      <c r="L46" s="14">
        <f t="shared" si="6"/>
        <v>13471.95</v>
      </c>
      <c r="M46" s="102">
        <v>640</v>
      </c>
      <c r="N46" s="14">
        <f t="shared" ref="N46:N56" si="32">(M46*F46)</f>
        <v>10579.2</v>
      </c>
      <c r="O46" s="14"/>
      <c r="P46" s="14">
        <f t="shared" ref="P46:P56" si="33">(O46*F46)</f>
        <v>0</v>
      </c>
      <c r="Q46" s="14"/>
      <c r="R46" s="14">
        <f t="shared" ref="R46:R56" si="34">(F46*Q46)</f>
        <v>0</v>
      </c>
      <c r="S46" s="14"/>
      <c r="T46" s="14">
        <f t="shared" ref="T46:T55" si="35">(F46*S46)</f>
        <v>0</v>
      </c>
    </row>
    <row r="47" spans="1:20" ht="14.25" x14ac:dyDescent="0.2">
      <c r="A47" s="3">
        <v>32</v>
      </c>
      <c r="B47" s="11"/>
      <c r="C47" s="11" t="s">
        <v>93</v>
      </c>
      <c r="D47" s="24" t="s">
        <v>9</v>
      </c>
      <c r="E47" s="11" t="s">
        <v>8</v>
      </c>
      <c r="F47" s="27">
        <v>24.59</v>
      </c>
      <c r="G47" s="14">
        <v>500</v>
      </c>
      <c r="H47" s="14">
        <f t="shared" si="30"/>
        <v>12295</v>
      </c>
      <c r="I47" s="102">
        <v>450</v>
      </c>
      <c r="J47" s="14">
        <f t="shared" si="31"/>
        <v>11065.5</v>
      </c>
      <c r="K47" s="102">
        <v>415</v>
      </c>
      <c r="L47" s="14">
        <f>(K47*F47)</f>
        <v>10204.85</v>
      </c>
      <c r="M47" s="102">
        <v>620</v>
      </c>
      <c r="N47" s="14">
        <f t="shared" si="32"/>
        <v>15245.8</v>
      </c>
      <c r="O47" s="14"/>
      <c r="P47" s="14">
        <f t="shared" si="33"/>
        <v>0</v>
      </c>
      <c r="Q47" s="14"/>
      <c r="R47" s="14">
        <f t="shared" si="34"/>
        <v>0</v>
      </c>
      <c r="S47" s="14"/>
      <c r="T47" s="14">
        <f t="shared" si="35"/>
        <v>0</v>
      </c>
    </row>
    <row r="48" spans="1:20" ht="14.25" x14ac:dyDescent="0.2">
      <c r="A48" s="3">
        <v>33</v>
      </c>
      <c r="B48" s="11"/>
      <c r="C48" s="11" t="s">
        <v>93</v>
      </c>
      <c r="D48" s="24" t="s">
        <v>28</v>
      </c>
      <c r="E48" s="11" t="s">
        <v>14</v>
      </c>
      <c r="F48" s="27">
        <v>0</v>
      </c>
      <c r="G48" s="14">
        <v>1</v>
      </c>
      <c r="H48" s="14">
        <f t="shared" si="30"/>
        <v>0</v>
      </c>
      <c r="I48" s="102">
        <v>0.45</v>
      </c>
      <c r="J48" s="14">
        <f t="shared" si="31"/>
        <v>0</v>
      </c>
      <c r="K48" s="102">
        <v>0.5</v>
      </c>
      <c r="L48" s="14">
        <f t="shared" si="6"/>
        <v>0</v>
      </c>
      <c r="M48" s="102">
        <v>0.6</v>
      </c>
      <c r="N48" s="14">
        <f t="shared" si="32"/>
        <v>0</v>
      </c>
      <c r="O48" s="14"/>
      <c r="P48" s="14">
        <f t="shared" si="33"/>
        <v>0</v>
      </c>
      <c r="Q48" s="14"/>
      <c r="R48" s="14">
        <f t="shared" si="34"/>
        <v>0</v>
      </c>
      <c r="S48" s="14"/>
      <c r="T48" s="14">
        <f t="shared" si="35"/>
        <v>0</v>
      </c>
    </row>
    <row r="49" spans="1:20" ht="14.25" x14ac:dyDescent="0.2">
      <c r="A49" s="3">
        <v>34</v>
      </c>
      <c r="B49" s="11"/>
      <c r="C49" s="11" t="s">
        <v>93</v>
      </c>
      <c r="D49" s="24" t="s">
        <v>29</v>
      </c>
      <c r="E49" s="11" t="s">
        <v>14</v>
      </c>
      <c r="F49" s="27">
        <v>181</v>
      </c>
      <c r="G49" s="14">
        <v>4</v>
      </c>
      <c r="H49" s="14">
        <f t="shared" si="30"/>
        <v>724</v>
      </c>
      <c r="I49" s="102">
        <v>2.5</v>
      </c>
      <c r="J49" s="14">
        <f t="shared" si="31"/>
        <v>452.5</v>
      </c>
      <c r="K49" s="102">
        <v>2.35</v>
      </c>
      <c r="L49" s="14">
        <f t="shared" si="6"/>
        <v>425.35</v>
      </c>
      <c r="M49" s="102">
        <v>4.2</v>
      </c>
      <c r="N49" s="14">
        <f t="shared" si="32"/>
        <v>760.2</v>
      </c>
      <c r="O49" s="14"/>
      <c r="P49" s="14">
        <f t="shared" si="33"/>
        <v>0</v>
      </c>
      <c r="Q49" s="14"/>
      <c r="R49" s="14">
        <f t="shared" si="34"/>
        <v>0</v>
      </c>
      <c r="S49" s="14"/>
      <c r="T49" s="14">
        <f t="shared" si="35"/>
        <v>0</v>
      </c>
    </row>
    <row r="50" spans="1:20" ht="14.25" x14ac:dyDescent="0.2">
      <c r="A50" s="3">
        <v>35</v>
      </c>
      <c r="B50" s="11"/>
      <c r="C50" s="11" t="s">
        <v>93</v>
      </c>
      <c r="D50" s="24" t="s">
        <v>33</v>
      </c>
      <c r="E50" s="11" t="s">
        <v>14</v>
      </c>
      <c r="F50" s="27">
        <v>0</v>
      </c>
      <c r="G50" s="14">
        <v>3.5</v>
      </c>
      <c r="H50" s="14">
        <f t="shared" si="30"/>
        <v>0</v>
      </c>
      <c r="I50" s="102">
        <v>2</v>
      </c>
      <c r="J50" s="14">
        <f t="shared" si="31"/>
        <v>0</v>
      </c>
      <c r="K50" s="102">
        <v>2.35</v>
      </c>
      <c r="L50" s="14">
        <f t="shared" si="6"/>
        <v>0</v>
      </c>
      <c r="M50" s="102">
        <v>3.2</v>
      </c>
      <c r="N50" s="14">
        <f t="shared" si="32"/>
        <v>0</v>
      </c>
      <c r="O50" s="14"/>
      <c r="P50" s="14">
        <f t="shared" si="33"/>
        <v>0</v>
      </c>
      <c r="Q50" s="14"/>
      <c r="R50" s="14">
        <f t="shared" si="34"/>
        <v>0</v>
      </c>
      <c r="S50" s="14"/>
      <c r="T50" s="14">
        <f t="shared" si="35"/>
        <v>0</v>
      </c>
    </row>
    <row r="51" spans="1:20" ht="14.25" x14ac:dyDescent="0.2">
      <c r="A51" s="3">
        <v>36</v>
      </c>
      <c r="B51" s="11"/>
      <c r="C51" s="11" t="s">
        <v>93</v>
      </c>
      <c r="D51" s="24" t="s">
        <v>15</v>
      </c>
      <c r="E51" s="11" t="s">
        <v>16</v>
      </c>
      <c r="F51" s="27">
        <v>0</v>
      </c>
      <c r="G51" s="14">
        <v>75</v>
      </c>
      <c r="H51" s="14">
        <f t="shared" si="30"/>
        <v>0</v>
      </c>
      <c r="I51" s="102">
        <v>38.5</v>
      </c>
      <c r="J51" s="14">
        <f t="shared" si="31"/>
        <v>0</v>
      </c>
      <c r="K51" s="102">
        <v>45</v>
      </c>
      <c r="L51" s="14">
        <f t="shared" si="6"/>
        <v>0</v>
      </c>
      <c r="M51" s="102">
        <v>40</v>
      </c>
      <c r="N51" s="14">
        <f t="shared" si="32"/>
        <v>0</v>
      </c>
      <c r="O51" s="14"/>
      <c r="P51" s="14">
        <f t="shared" si="33"/>
        <v>0</v>
      </c>
      <c r="Q51" s="14"/>
      <c r="R51" s="14">
        <f t="shared" si="34"/>
        <v>0</v>
      </c>
      <c r="S51" s="14"/>
      <c r="T51" s="14">
        <f t="shared" si="35"/>
        <v>0</v>
      </c>
    </row>
    <row r="52" spans="1:20" ht="14.25" x14ac:dyDescent="0.2">
      <c r="A52" s="3">
        <v>37</v>
      </c>
      <c r="B52" s="11"/>
      <c r="C52" s="11" t="s">
        <v>93</v>
      </c>
      <c r="D52" s="24" t="s">
        <v>34</v>
      </c>
      <c r="E52" s="11" t="s">
        <v>16</v>
      </c>
      <c r="F52" s="27">
        <v>0</v>
      </c>
      <c r="G52" s="14">
        <v>85</v>
      </c>
      <c r="H52" s="14">
        <f t="shared" si="30"/>
        <v>0</v>
      </c>
      <c r="I52" s="102">
        <v>40</v>
      </c>
      <c r="J52" s="14">
        <f t="shared" si="31"/>
        <v>0</v>
      </c>
      <c r="K52" s="102">
        <v>45</v>
      </c>
      <c r="L52" s="14">
        <f t="shared" si="6"/>
        <v>0</v>
      </c>
      <c r="M52" s="102">
        <v>60</v>
      </c>
      <c r="N52" s="14">
        <f t="shared" si="32"/>
        <v>0</v>
      </c>
      <c r="O52" s="14"/>
      <c r="P52" s="14">
        <f t="shared" si="33"/>
        <v>0</v>
      </c>
      <c r="Q52" s="14"/>
      <c r="R52" s="14">
        <f t="shared" si="34"/>
        <v>0</v>
      </c>
      <c r="S52" s="14"/>
      <c r="T52" s="14">
        <f t="shared" si="35"/>
        <v>0</v>
      </c>
    </row>
    <row r="53" spans="1:20" ht="14.25" x14ac:dyDescent="0.2">
      <c r="A53" s="3">
        <v>38</v>
      </c>
      <c r="B53" s="11"/>
      <c r="C53" s="11" t="s">
        <v>93</v>
      </c>
      <c r="D53" s="24" t="s">
        <v>125</v>
      </c>
      <c r="E53" s="11" t="s">
        <v>16</v>
      </c>
      <c r="F53" s="27">
        <v>1</v>
      </c>
      <c r="G53" s="14">
        <v>100</v>
      </c>
      <c r="H53" s="14">
        <f t="shared" si="30"/>
        <v>100</v>
      </c>
      <c r="I53" s="102">
        <v>125</v>
      </c>
      <c r="J53" s="14">
        <f t="shared" si="31"/>
        <v>125</v>
      </c>
      <c r="K53" s="102">
        <v>235</v>
      </c>
      <c r="L53" s="14">
        <f t="shared" si="6"/>
        <v>235</v>
      </c>
      <c r="M53" s="102">
        <v>200</v>
      </c>
      <c r="N53" s="14">
        <f t="shared" si="32"/>
        <v>200</v>
      </c>
      <c r="O53" s="14"/>
      <c r="P53" s="14">
        <f t="shared" si="33"/>
        <v>0</v>
      </c>
      <c r="Q53" s="14"/>
      <c r="R53" s="14">
        <f t="shared" si="34"/>
        <v>0</v>
      </c>
      <c r="S53" s="14"/>
      <c r="T53" s="14">
        <f t="shared" si="35"/>
        <v>0</v>
      </c>
    </row>
    <row r="54" spans="1:20" ht="14.25" x14ac:dyDescent="0.2">
      <c r="A54" s="3">
        <v>39</v>
      </c>
      <c r="B54" s="11"/>
      <c r="C54" s="11" t="s">
        <v>93</v>
      </c>
      <c r="D54" s="24" t="s">
        <v>36</v>
      </c>
      <c r="E54" s="11" t="s">
        <v>14</v>
      </c>
      <c r="F54" s="27">
        <v>109</v>
      </c>
      <c r="G54" s="14">
        <v>4</v>
      </c>
      <c r="H54" s="14">
        <f t="shared" si="30"/>
        <v>436</v>
      </c>
      <c r="I54" s="102">
        <v>2.5</v>
      </c>
      <c r="J54" s="14">
        <f t="shared" si="31"/>
        <v>272.5</v>
      </c>
      <c r="K54" s="102">
        <v>1.76</v>
      </c>
      <c r="L54" s="14">
        <f t="shared" si="6"/>
        <v>191.84</v>
      </c>
      <c r="M54" s="102">
        <v>4.2</v>
      </c>
      <c r="N54" s="14">
        <f t="shared" si="32"/>
        <v>457.8</v>
      </c>
      <c r="O54" s="14"/>
      <c r="P54" s="14">
        <f t="shared" si="33"/>
        <v>0</v>
      </c>
      <c r="Q54" s="14"/>
      <c r="R54" s="14">
        <f t="shared" si="34"/>
        <v>0</v>
      </c>
      <c r="S54" s="14"/>
      <c r="T54" s="14">
        <f t="shared" si="35"/>
        <v>0</v>
      </c>
    </row>
    <row r="55" spans="1:20" ht="14.25" x14ac:dyDescent="0.2">
      <c r="A55" s="3">
        <v>40</v>
      </c>
      <c r="B55" s="11"/>
      <c r="C55" s="11" t="s">
        <v>93</v>
      </c>
      <c r="D55" s="24" t="s">
        <v>10</v>
      </c>
      <c r="E55" s="11" t="s">
        <v>11</v>
      </c>
      <c r="F55" s="27">
        <v>1</v>
      </c>
      <c r="G55" s="14">
        <v>800</v>
      </c>
      <c r="H55" s="14">
        <f t="shared" si="30"/>
        <v>800</v>
      </c>
      <c r="I55" s="102">
        <v>50</v>
      </c>
      <c r="J55" s="14">
        <f t="shared" si="31"/>
        <v>50</v>
      </c>
      <c r="K55" s="102">
        <v>500</v>
      </c>
      <c r="L55" s="14">
        <f t="shared" si="6"/>
        <v>500</v>
      </c>
      <c r="M55" s="102">
        <v>1000</v>
      </c>
      <c r="N55" s="14">
        <f t="shared" si="32"/>
        <v>1000</v>
      </c>
      <c r="O55" s="14"/>
      <c r="P55" s="14">
        <f t="shared" si="33"/>
        <v>0</v>
      </c>
      <c r="Q55" s="14"/>
      <c r="R55" s="14">
        <f t="shared" si="34"/>
        <v>0</v>
      </c>
      <c r="S55" s="14"/>
      <c r="T55" s="14">
        <f t="shared" si="35"/>
        <v>0</v>
      </c>
    </row>
    <row r="56" spans="1:20" ht="14.25" x14ac:dyDescent="0.2">
      <c r="A56" s="3">
        <v>41</v>
      </c>
      <c r="B56" s="11"/>
      <c r="C56" s="11" t="s">
        <v>93</v>
      </c>
      <c r="D56" s="26" t="s">
        <v>12</v>
      </c>
      <c r="E56" s="11" t="s">
        <v>11</v>
      </c>
      <c r="F56" s="11">
        <v>1</v>
      </c>
      <c r="G56" s="14">
        <v>300</v>
      </c>
      <c r="H56" s="14">
        <f t="shared" si="30"/>
        <v>300</v>
      </c>
      <c r="I56" s="102">
        <v>100</v>
      </c>
      <c r="J56" s="14">
        <f>(I56*F56)</f>
        <v>100</v>
      </c>
      <c r="K56" s="103">
        <v>750</v>
      </c>
      <c r="L56" s="14">
        <f t="shared" si="6"/>
        <v>750</v>
      </c>
      <c r="M56" s="102">
        <v>200</v>
      </c>
      <c r="N56" s="14">
        <f t="shared" si="32"/>
        <v>200</v>
      </c>
      <c r="O56" s="14"/>
      <c r="P56" s="14">
        <f t="shared" si="33"/>
        <v>0</v>
      </c>
      <c r="Q56" s="14"/>
      <c r="R56" s="14">
        <f t="shared" si="34"/>
        <v>0</v>
      </c>
      <c r="S56" s="14"/>
      <c r="T56" s="14"/>
    </row>
    <row r="57" spans="1:20" x14ac:dyDescent="0.2">
      <c r="B57" s="11"/>
      <c r="C57" s="11"/>
      <c r="D57" s="20" t="s">
        <v>97</v>
      </c>
      <c r="E57" s="11"/>
      <c r="F57" s="27"/>
      <c r="G57" s="14"/>
      <c r="H57" s="15">
        <f>SUM(H46:H56)</f>
        <v>28126.95</v>
      </c>
      <c r="I57" s="103"/>
      <c r="J57" s="15">
        <f t="shared" ref="J57:L57" si="36">SUM(J46:J56)</f>
        <v>24049.75</v>
      </c>
      <c r="K57" s="103"/>
      <c r="L57" s="15">
        <f t="shared" si="36"/>
        <v>25778.99</v>
      </c>
      <c r="M57" s="103"/>
      <c r="N57" s="15">
        <f t="shared" ref="N57" si="37">SUM(N46:N56)</f>
        <v>28443</v>
      </c>
      <c r="O57" s="14"/>
      <c r="P57" s="15">
        <f t="shared" ref="P57" si="38">SUM(P46:P56)</f>
        <v>0</v>
      </c>
      <c r="Q57" s="21"/>
      <c r="R57" s="22">
        <f t="shared" ref="R57" si="39">SUM(R45:R53)</f>
        <v>0</v>
      </c>
      <c r="S57" s="21"/>
      <c r="T57" s="22">
        <f t="shared" ref="T57" si="40">SUM(T45:T53)</f>
        <v>0</v>
      </c>
    </row>
    <row r="58" spans="1:20" x14ac:dyDescent="0.2">
      <c r="B58" s="11"/>
      <c r="C58" s="11"/>
      <c r="D58" s="36" t="s">
        <v>110</v>
      </c>
      <c r="E58" s="11"/>
      <c r="F58" s="27"/>
      <c r="G58" s="14"/>
      <c r="H58" s="15"/>
      <c r="I58" s="103"/>
      <c r="J58" s="15"/>
      <c r="K58" s="103"/>
      <c r="L58" s="14"/>
      <c r="M58" s="103"/>
      <c r="N58" s="15"/>
      <c r="O58" s="14"/>
      <c r="P58" s="15"/>
      <c r="Q58" s="32"/>
      <c r="R58" s="15"/>
      <c r="S58" s="14"/>
      <c r="T58" s="15"/>
    </row>
    <row r="59" spans="1:20" ht="14.25" x14ac:dyDescent="0.2">
      <c r="A59" s="3">
        <v>42</v>
      </c>
      <c r="B59" s="11"/>
      <c r="C59" s="11" t="s">
        <v>110</v>
      </c>
      <c r="D59" s="53" t="s">
        <v>7</v>
      </c>
      <c r="E59" s="11" t="s">
        <v>8</v>
      </c>
      <c r="F59" s="27">
        <v>0.51</v>
      </c>
      <c r="G59" s="14">
        <v>800</v>
      </c>
      <c r="H59" s="14">
        <f t="shared" ref="H59:H77" si="41">(G59*F59)</f>
        <v>408</v>
      </c>
      <c r="I59" s="102">
        <v>750</v>
      </c>
      <c r="J59" s="14">
        <f t="shared" ref="J59:J61" si="42">(I59*F59)</f>
        <v>382.5</v>
      </c>
      <c r="K59" s="102">
        <v>815</v>
      </c>
      <c r="L59" s="14">
        <f t="shared" si="6"/>
        <v>415.65000000000003</v>
      </c>
      <c r="M59" s="102">
        <v>640</v>
      </c>
      <c r="N59" s="14">
        <f>(M59*F59)</f>
        <v>326.39999999999998</v>
      </c>
      <c r="O59" s="14"/>
      <c r="P59" s="14">
        <f t="shared" ref="P59:P62" si="43">(O59*N59)</f>
        <v>0</v>
      </c>
      <c r="Q59" s="14"/>
      <c r="R59" s="14">
        <f t="shared" ref="R59:R62" si="44">(Q59*P59)</f>
        <v>0</v>
      </c>
      <c r="S59" s="14"/>
      <c r="T59" s="14">
        <f t="shared" ref="T59:T62" si="45">(S59*R59)</f>
        <v>0</v>
      </c>
    </row>
    <row r="60" spans="1:20" ht="14.25" x14ac:dyDescent="0.2">
      <c r="A60" s="3">
        <v>43</v>
      </c>
      <c r="B60" s="11"/>
      <c r="C60" s="11" t="s">
        <v>110</v>
      </c>
      <c r="D60" t="s">
        <v>9</v>
      </c>
      <c r="E60" s="11" t="s">
        <v>8</v>
      </c>
      <c r="F60" s="27">
        <v>0.97</v>
      </c>
      <c r="G60" s="14">
        <v>550</v>
      </c>
      <c r="H60" s="14">
        <f t="shared" si="41"/>
        <v>533.5</v>
      </c>
      <c r="I60" s="102">
        <v>450</v>
      </c>
      <c r="J60" s="14">
        <f t="shared" si="42"/>
        <v>436.5</v>
      </c>
      <c r="K60" s="102">
        <v>415</v>
      </c>
      <c r="L60" s="14">
        <f>(K60*F60)</f>
        <v>402.55</v>
      </c>
      <c r="M60" s="102">
        <v>620</v>
      </c>
      <c r="N60" s="14">
        <f t="shared" ref="N60:N62" si="46">(M60*F60)</f>
        <v>601.4</v>
      </c>
      <c r="O60" s="14"/>
      <c r="P60" s="14">
        <f t="shared" si="43"/>
        <v>0</v>
      </c>
      <c r="Q60" s="14"/>
      <c r="R60" s="14">
        <f t="shared" si="44"/>
        <v>0</v>
      </c>
      <c r="S60" s="14"/>
      <c r="T60" s="14">
        <f t="shared" si="45"/>
        <v>0</v>
      </c>
    </row>
    <row r="61" spans="1:20" ht="14.25" x14ac:dyDescent="0.2">
      <c r="A61" s="3">
        <v>44</v>
      </c>
      <c r="B61" s="11"/>
      <c r="C61" s="11" t="s">
        <v>110</v>
      </c>
      <c r="D61" s="53" t="s">
        <v>10</v>
      </c>
      <c r="E61" s="11" t="s">
        <v>11</v>
      </c>
      <c r="F61" s="27">
        <v>1</v>
      </c>
      <c r="G61" s="14">
        <v>300</v>
      </c>
      <c r="H61" s="14">
        <f t="shared" si="41"/>
        <v>300</v>
      </c>
      <c r="I61" s="102">
        <v>50</v>
      </c>
      <c r="J61" s="14">
        <f t="shared" si="42"/>
        <v>50</v>
      </c>
      <c r="K61" s="102">
        <v>500</v>
      </c>
      <c r="L61" s="14">
        <f t="shared" si="6"/>
        <v>500</v>
      </c>
      <c r="M61" s="102">
        <v>1000</v>
      </c>
      <c r="N61" s="14">
        <f t="shared" si="46"/>
        <v>1000</v>
      </c>
      <c r="O61" s="14"/>
      <c r="P61" s="14">
        <f t="shared" si="43"/>
        <v>0</v>
      </c>
      <c r="Q61" s="14"/>
      <c r="R61" s="14">
        <f t="shared" si="44"/>
        <v>0</v>
      </c>
      <c r="S61" s="14"/>
      <c r="T61" s="14">
        <f t="shared" si="45"/>
        <v>0</v>
      </c>
    </row>
    <row r="62" spans="1:20" ht="14.25" x14ac:dyDescent="0.2">
      <c r="A62" s="3">
        <v>45</v>
      </c>
      <c r="B62" s="11"/>
      <c r="C62" s="11" t="s">
        <v>110</v>
      </c>
      <c r="D62" s="53" t="s">
        <v>12</v>
      </c>
      <c r="E62" s="11" t="s">
        <v>11</v>
      </c>
      <c r="F62" s="27">
        <v>1</v>
      </c>
      <c r="G62" s="14">
        <v>100</v>
      </c>
      <c r="H62" s="14">
        <f t="shared" si="41"/>
        <v>100</v>
      </c>
      <c r="I62" s="102">
        <v>25</v>
      </c>
      <c r="J62" s="14">
        <f>(I62*F62)</f>
        <v>25</v>
      </c>
      <c r="K62" s="102">
        <v>500</v>
      </c>
      <c r="L62" s="14">
        <f t="shared" si="6"/>
        <v>500</v>
      </c>
      <c r="M62" s="102">
        <v>25</v>
      </c>
      <c r="N62" s="14">
        <f t="shared" si="46"/>
        <v>25</v>
      </c>
      <c r="O62" s="14"/>
      <c r="P62" s="14">
        <f t="shared" si="43"/>
        <v>0</v>
      </c>
      <c r="Q62" s="14"/>
      <c r="R62" s="14">
        <f t="shared" si="44"/>
        <v>0</v>
      </c>
      <c r="S62" s="14"/>
      <c r="T62" s="14">
        <f t="shared" si="45"/>
        <v>0</v>
      </c>
    </row>
    <row r="63" spans="1:20" x14ac:dyDescent="0.2">
      <c r="B63" s="11"/>
      <c r="C63" s="11"/>
      <c r="D63" s="20" t="s">
        <v>112</v>
      </c>
      <c r="E63" s="11"/>
      <c r="F63" s="27"/>
      <c r="G63" s="14"/>
      <c r="H63" s="15">
        <f>SUM(H59:H62)</f>
        <v>1341.5</v>
      </c>
      <c r="I63" s="103"/>
      <c r="J63" s="15">
        <f t="shared" ref="J63:L63" si="47">SUM(J59:J62)</f>
        <v>894</v>
      </c>
      <c r="K63" s="103"/>
      <c r="L63" s="15">
        <f t="shared" si="47"/>
        <v>1818.2</v>
      </c>
      <c r="M63" s="103"/>
      <c r="N63" s="15">
        <f t="shared" ref="N63" si="48">SUM(N59:N62)</f>
        <v>1952.8</v>
      </c>
      <c r="O63" s="14"/>
      <c r="P63" s="15">
        <f t="shared" ref="P63" si="49">SUM(P59:P62)</f>
        <v>0</v>
      </c>
      <c r="Q63" s="14"/>
      <c r="R63" s="15">
        <f>SUM(R59:R62)</f>
        <v>0</v>
      </c>
      <c r="S63" s="14"/>
      <c r="T63" s="15">
        <f t="shared" ref="T63" si="50">SUM(T59:T62)</f>
        <v>0</v>
      </c>
    </row>
    <row r="64" spans="1:20" x14ac:dyDescent="0.2">
      <c r="B64" s="11"/>
      <c r="C64" s="11"/>
      <c r="D64" s="36" t="s">
        <v>107</v>
      </c>
      <c r="E64" s="11"/>
      <c r="F64" s="27"/>
      <c r="G64" s="14"/>
      <c r="H64" s="14"/>
      <c r="I64" s="103"/>
      <c r="J64" s="15"/>
      <c r="K64" s="103"/>
      <c r="L64" s="14"/>
      <c r="M64" s="103"/>
      <c r="N64" s="15"/>
      <c r="O64" s="14"/>
      <c r="P64" s="15"/>
      <c r="Q64" s="32"/>
      <c r="R64" s="15"/>
      <c r="S64" s="14"/>
      <c r="T64" s="15"/>
    </row>
    <row r="65" spans="1:21" ht="14.25" x14ac:dyDescent="0.2">
      <c r="A65" s="3">
        <v>46</v>
      </c>
      <c r="B65" s="11"/>
      <c r="C65" s="11" t="s">
        <v>107</v>
      </c>
      <c r="D65" s="24" t="s">
        <v>115</v>
      </c>
      <c r="E65" s="11" t="s">
        <v>8</v>
      </c>
      <c r="F65" s="27">
        <v>15.57</v>
      </c>
      <c r="G65" s="14">
        <v>500</v>
      </c>
      <c r="H65" s="14">
        <f t="shared" si="41"/>
        <v>7785</v>
      </c>
      <c r="I65" s="102">
        <v>450</v>
      </c>
      <c r="J65" s="14">
        <f>(I65*F65)</f>
        <v>7006.5</v>
      </c>
      <c r="K65" s="102">
        <v>450</v>
      </c>
      <c r="L65" s="14">
        <f t="shared" si="6"/>
        <v>7006.5</v>
      </c>
      <c r="M65" s="102">
        <v>620</v>
      </c>
      <c r="N65" s="14">
        <f>(M65*F65)</f>
        <v>9653.4</v>
      </c>
      <c r="O65" s="14"/>
      <c r="P65" s="14">
        <f t="shared" ref="P65:P77" si="51">(O65*N65)</f>
        <v>0</v>
      </c>
      <c r="Q65" s="14"/>
      <c r="R65" s="14">
        <f t="shared" ref="R65:R77" si="52">(Q65*P65)</f>
        <v>0</v>
      </c>
      <c r="S65" s="14"/>
      <c r="T65" s="14">
        <f t="shared" ref="T65:T77" si="53">(S65*R65)</f>
        <v>0</v>
      </c>
    </row>
    <row r="66" spans="1:21" ht="14.25" x14ac:dyDescent="0.2">
      <c r="A66" s="3">
        <v>47</v>
      </c>
      <c r="B66" s="11"/>
      <c r="C66" s="11" t="s">
        <v>107</v>
      </c>
      <c r="D66" s="24" t="s">
        <v>116</v>
      </c>
      <c r="E66" s="11" t="s">
        <v>8</v>
      </c>
      <c r="F66" s="27">
        <v>7.49</v>
      </c>
      <c r="G66" s="14">
        <v>800</v>
      </c>
      <c r="H66" s="14">
        <f t="shared" si="41"/>
        <v>5992</v>
      </c>
      <c r="I66" s="102">
        <v>750</v>
      </c>
      <c r="J66" s="14">
        <f t="shared" ref="J66:J77" si="54">(I66*F66)</f>
        <v>5617.5</v>
      </c>
      <c r="K66" s="102">
        <v>815</v>
      </c>
      <c r="L66" s="14">
        <f t="shared" si="6"/>
        <v>6104.35</v>
      </c>
      <c r="M66" s="102">
        <v>640</v>
      </c>
      <c r="N66" s="14">
        <f t="shared" ref="N66:N77" si="55">(M66*F66)</f>
        <v>4793.6000000000004</v>
      </c>
      <c r="O66" s="14"/>
      <c r="P66" s="14">
        <f t="shared" si="51"/>
        <v>0</v>
      </c>
      <c r="Q66" s="14"/>
      <c r="R66" s="14">
        <f t="shared" si="52"/>
        <v>0</v>
      </c>
      <c r="S66" s="14"/>
      <c r="T66" s="14">
        <f t="shared" si="53"/>
        <v>0</v>
      </c>
    </row>
    <row r="67" spans="1:21" ht="14.25" x14ac:dyDescent="0.2">
      <c r="A67" s="3">
        <v>48</v>
      </c>
      <c r="B67" s="11"/>
      <c r="C67" s="11" t="s">
        <v>107</v>
      </c>
      <c r="D67" s="24" t="s">
        <v>117</v>
      </c>
      <c r="E67" s="11" t="s">
        <v>14</v>
      </c>
      <c r="F67" s="27">
        <v>384</v>
      </c>
      <c r="G67" s="14">
        <v>3</v>
      </c>
      <c r="H67" s="14">
        <f t="shared" si="41"/>
        <v>1152</v>
      </c>
      <c r="I67" s="102">
        <v>1.95</v>
      </c>
      <c r="J67" s="14">
        <f t="shared" si="54"/>
        <v>748.8</v>
      </c>
      <c r="K67" s="102">
        <v>3</v>
      </c>
      <c r="L67" s="14">
        <f t="shared" si="6"/>
        <v>1152</v>
      </c>
      <c r="M67" s="102">
        <v>3.5</v>
      </c>
      <c r="N67" s="14">
        <f t="shared" si="55"/>
        <v>1344</v>
      </c>
      <c r="O67" s="14"/>
      <c r="P67" s="14">
        <f t="shared" si="51"/>
        <v>0</v>
      </c>
      <c r="Q67" s="14"/>
      <c r="R67" s="14">
        <f t="shared" si="52"/>
        <v>0</v>
      </c>
      <c r="S67" s="14"/>
      <c r="T67" s="14">
        <f t="shared" si="53"/>
        <v>0</v>
      </c>
    </row>
    <row r="68" spans="1:21" ht="14.25" x14ac:dyDescent="0.2">
      <c r="A68" s="3">
        <v>49</v>
      </c>
      <c r="B68" s="11"/>
      <c r="C68" s="11" t="s">
        <v>107</v>
      </c>
      <c r="D68" s="24" t="s">
        <v>118</v>
      </c>
      <c r="E68" s="11" t="s">
        <v>14</v>
      </c>
      <c r="F68" s="27">
        <v>7496</v>
      </c>
      <c r="G68" s="14">
        <v>5.0999999999999996</v>
      </c>
      <c r="H68" s="14">
        <f t="shared" si="41"/>
        <v>38229.599999999999</v>
      </c>
      <c r="I68" s="102">
        <v>2.5</v>
      </c>
      <c r="J68" s="14">
        <f t="shared" si="54"/>
        <v>18740</v>
      </c>
      <c r="K68" s="102">
        <v>4</v>
      </c>
      <c r="L68" s="14">
        <f t="shared" si="6"/>
        <v>29984</v>
      </c>
      <c r="M68" s="102">
        <v>4.2</v>
      </c>
      <c r="N68" s="14">
        <f t="shared" si="55"/>
        <v>31483.200000000001</v>
      </c>
      <c r="O68" s="14"/>
      <c r="P68" s="14">
        <f t="shared" si="51"/>
        <v>0</v>
      </c>
      <c r="Q68" s="14"/>
      <c r="R68" s="14">
        <f t="shared" si="52"/>
        <v>0</v>
      </c>
      <c r="S68" s="14"/>
      <c r="T68" s="14">
        <f t="shared" si="53"/>
        <v>0</v>
      </c>
    </row>
    <row r="69" spans="1:21" ht="14.25" x14ac:dyDescent="0.2">
      <c r="A69" s="3">
        <v>50</v>
      </c>
      <c r="B69" s="11"/>
      <c r="C69" s="11" t="s">
        <v>107</v>
      </c>
      <c r="D69" s="24" t="s">
        <v>145</v>
      </c>
      <c r="E69" s="11" t="s">
        <v>14</v>
      </c>
      <c r="F69" s="27">
        <v>758</v>
      </c>
      <c r="G69" s="14">
        <v>4</v>
      </c>
      <c r="H69" s="14">
        <f t="shared" si="41"/>
        <v>3032</v>
      </c>
      <c r="I69" s="102">
        <v>2.5</v>
      </c>
      <c r="J69" s="14">
        <f t="shared" si="54"/>
        <v>1895</v>
      </c>
      <c r="K69" s="102">
        <v>4</v>
      </c>
      <c r="L69" s="14">
        <f t="shared" si="6"/>
        <v>3032</v>
      </c>
      <c r="M69" s="102">
        <v>4.2</v>
      </c>
      <c r="N69" s="14">
        <f t="shared" si="55"/>
        <v>3183.6</v>
      </c>
      <c r="O69" s="14"/>
      <c r="P69" s="14">
        <f t="shared" si="51"/>
        <v>0</v>
      </c>
      <c r="Q69" s="14"/>
      <c r="R69" s="14">
        <f t="shared" si="52"/>
        <v>0</v>
      </c>
      <c r="S69" s="14"/>
      <c r="T69" s="14">
        <f t="shared" si="53"/>
        <v>0</v>
      </c>
    </row>
    <row r="70" spans="1:21" ht="14.25" x14ac:dyDescent="0.2">
      <c r="A70" s="3">
        <v>51</v>
      </c>
      <c r="B70" s="11"/>
      <c r="C70" s="11" t="s">
        <v>107</v>
      </c>
      <c r="D70" s="24" t="s">
        <v>119</v>
      </c>
      <c r="E70" s="11" t="s">
        <v>14</v>
      </c>
      <c r="F70" s="27">
        <v>251</v>
      </c>
      <c r="G70" s="14">
        <v>4</v>
      </c>
      <c r="H70" s="14">
        <f t="shared" si="41"/>
        <v>1004</v>
      </c>
      <c r="I70" s="102">
        <v>0.25</v>
      </c>
      <c r="J70" s="14">
        <f t="shared" si="54"/>
        <v>62.75</v>
      </c>
      <c r="K70" s="102">
        <v>2.75</v>
      </c>
      <c r="L70" s="14">
        <f t="shared" si="6"/>
        <v>690.25</v>
      </c>
      <c r="M70" s="102">
        <v>0.8</v>
      </c>
      <c r="N70" s="14">
        <f t="shared" si="55"/>
        <v>200.8</v>
      </c>
      <c r="O70" s="14"/>
      <c r="P70" s="14">
        <f t="shared" si="51"/>
        <v>0</v>
      </c>
      <c r="Q70" s="14"/>
      <c r="R70" s="14">
        <f t="shared" si="52"/>
        <v>0</v>
      </c>
      <c r="S70" s="14"/>
      <c r="T70" s="14">
        <f t="shared" si="53"/>
        <v>0</v>
      </c>
    </row>
    <row r="71" spans="1:21" ht="14.25" x14ac:dyDescent="0.2">
      <c r="A71" s="3">
        <v>52</v>
      </c>
      <c r="B71" s="11"/>
      <c r="C71" s="11" t="s">
        <v>107</v>
      </c>
      <c r="D71" s="24" t="s">
        <v>120</v>
      </c>
      <c r="E71" s="11" t="s">
        <v>14</v>
      </c>
      <c r="F71" s="27">
        <v>220</v>
      </c>
      <c r="G71" s="14">
        <v>1</v>
      </c>
      <c r="H71" s="14">
        <f t="shared" si="41"/>
        <v>220</v>
      </c>
      <c r="I71" s="102">
        <v>0.45</v>
      </c>
      <c r="J71" s="14">
        <f t="shared" si="54"/>
        <v>99</v>
      </c>
      <c r="K71" s="102">
        <v>0.5</v>
      </c>
      <c r="L71" s="14">
        <f t="shared" si="6"/>
        <v>110</v>
      </c>
      <c r="M71" s="102">
        <v>2.25</v>
      </c>
      <c r="N71" s="14">
        <f t="shared" si="55"/>
        <v>495</v>
      </c>
      <c r="O71" s="14"/>
      <c r="P71" s="14">
        <f t="shared" si="51"/>
        <v>0</v>
      </c>
      <c r="Q71" s="14"/>
      <c r="R71" s="14">
        <f t="shared" si="52"/>
        <v>0</v>
      </c>
      <c r="S71" s="14"/>
      <c r="T71" s="14">
        <f t="shared" si="53"/>
        <v>0</v>
      </c>
    </row>
    <row r="72" spans="1:21" ht="14.25" x14ac:dyDescent="0.2">
      <c r="A72" s="3">
        <v>53</v>
      </c>
      <c r="B72" s="11"/>
      <c r="C72" s="11" t="s">
        <v>107</v>
      </c>
      <c r="D72" s="24" t="s">
        <v>121</v>
      </c>
      <c r="E72" s="11" t="s">
        <v>14</v>
      </c>
      <c r="F72" s="27">
        <v>138</v>
      </c>
      <c r="G72" s="14">
        <v>4</v>
      </c>
      <c r="H72" s="14">
        <f t="shared" si="41"/>
        <v>552</v>
      </c>
      <c r="I72" s="102">
        <v>2</v>
      </c>
      <c r="J72" s="14">
        <f t="shared" si="54"/>
        <v>276</v>
      </c>
      <c r="K72" s="102">
        <v>2.87</v>
      </c>
      <c r="L72" s="14">
        <f>(K72*F72)</f>
        <v>396.06</v>
      </c>
      <c r="M72" s="102">
        <v>3.2</v>
      </c>
      <c r="N72" s="14">
        <f t="shared" si="55"/>
        <v>441.6</v>
      </c>
      <c r="O72" s="14"/>
      <c r="P72" s="14">
        <f t="shared" si="51"/>
        <v>0</v>
      </c>
      <c r="Q72" s="14"/>
      <c r="R72" s="14">
        <f t="shared" si="52"/>
        <v>0</v>
      </c>
      <c r="S72" s="14"/>
      <c r="T72" s="14">
        <f t="shared" si="53"/>
        <v>0</v>
      </c>
    </row>
    <row r="73" spans="1:21" ht="14.25" x14ac:dyDescent="0.2">
      <c r="A73" s="3">
        <v>54</v>
      </c>
      <c r="B73" s="11"/>
      <c r="C73" s="11" t="s">
        <v>107</v>
      </c>
      <c r="D73" s="24" t="s">
        <v>122</v>
      </c>
      <c r="E73" s="11" t="s">
        <v>14</v>
      </c>
      <c r="F73" s="27">
        <v>120</v>
      </c>
      <c r="G73" s="14">
        <v>4</v>
      </c>
      <c r="H73" s="14">
        <f t="shared" si="41"/>
        <v>480</v>
      </c>
      <c r="I73" s="102">
        <v>2</v>
      </c>
      <c r="J73" s="14">
        <f t="shared" si="54"/>
        <v>240</v>
      </c>
      <c r="K73" s="102">
        <v>2.87</v>
      </c>
      <c r="L73" s="14">
        <f t="shared" si="6"/>
        <v>344.40000000000003</v>
      </c>
      <c r="M73" s="102">
        <v>3.2</v>
      </c>
      <c r="N73" s="14">
        <f t="shared" si="55"/>
        <v>384</v>
      </c>
      <c r="O73" s="14"/>
      <c r="P73" s="14">
        <f t="shared" si="51"/>
        <v>0</v>
      </c>
      <c r="Q73" s="14"/>
      <c r="R73" s="14">
        <f t="shared" si="52"/>
        <v>0</v>
      </c>
      <c r="S73" s="14"/>
      <c r="T73" s="14">
        <f t="shared" si="53"/>
        <v>0</v>
      </c>
    </row>
    <row r="74" spans="1:21" ht="14.25" x14ac:dyDescent="0.2">
      <c r="A74" s="3">
        <v>55</v>
      </c>
      <c r="B74" s="11"/>
      <c r="C74" s="11" t="s">
        <v>107</v>
      </c>
      <c r="D74" s="24" t="s">
        <v>15</v>
      </c>
      <c r="E74" s="11" t="s">
        <v>16</v>
      </c>
      <c r="F74" s="27">
        <v>6</v>
      </c>
      <c r="G74" s="14">
        <v>75</v>
      </c>
      <c r="H74" s="14">
        <f t="shared" si="41"/>
        <v>450</v>
      </c>
      <c r="I74" s="102">
        <v>38.5</v>
      </c>
      <c r="J74" s="14">
        <f t="shared" si="54"/>
        <v>231</v>
      </c>
      <c r="K74" s="102">
        <v>60</v>
      </c>
      <c r="L74" s="14">
        <f>(K74*F74)</f>
        <v>360</v>
      </c>
      <c r="M74" s="102">
        <v>40</v>
      </c>
      <c r="N74" s="14">
        <f t="shared" si="55"/>
        <v>240</v>
      </c>
      <c r="O74" s="14"/>
      <c r="P74" s="14">
        <f t="shared" si="51"/>
        <v>0</v>
      </c>
      <c r="Q74" s="14"/>
      <c r="R74" s="14">
        <f t="shared" si="52"/>
        <v>0</v>
      </c>
      <c r="S74" s="14"/>
      <c r="T74" s="14">
        <f t="shared" si="53"/>
        <v>0</v>
      </c>
    </row>
    <row r="75" spans="1:21" ht="14.25" x14ac:dyDescent="0.2">
      <c r="A75" s="3">
        <v>56</v>
      </c>
      <c r="B75" s="11"/>
      <c r="C75" s="11" t="s">
        <v>107</v>
      </c>
      <c r="D75" s="24" t="s">
        <v>124</v>
      </c>
      <c r="E75" s="11" t="s">
        <v>8</v>
      </c>
      <c r="F75" s="27">
        <v>0.12</v>
      </c>
      <c r="G75" s="14">
        <v>500</v>
      </c>
      <c r="H75" s="75">
        <f t="shared" si="41"/>
        <v>60</v>
      </c>
      <c r="I75" s="102">
        <v>450</v>
      </c>
      <c r="J75" s="14">
        <f t="shared" si="54"/>
        <v>54</v>
      </c>
      <c r="K75" s="102">
        <v>800</v>
      </c>
      <c r="L75" s="14">
        <f t="shared" ref="L75:L117" si="56">(K75*F75)</f>
        <v>96</v>
      </c>
      <c r="M75" s="102">
        <v>700</v>
      </c>
      <c r="N75" s="14">
        <f t="shared" si="55"/>
        <v>84</v>
      </c>
      <c r="O75" s="14"/>
      <c r="P75" s="14">
        <f t="shared" si="51"/>
        <v>0</v>
      </c>
      <c r="Q75" s="14"/>
      <c r="R75" s="14">
        <f t="shared" si="52"/>
        <v>0</v>
      </c>
      <c r="S75" s="14"/>
      <c r="T75" s="14">
        <f t="shared" si="53"/>
        <v>0</v>
      </c>
    </row>
    <row r="76" spans="1:21" ht="14.25" x14ac:dyDescent="0.2">
      <c r="A76" s="3">
        <v>57</v>
      </c>
      <c r="B76" s="11"/>
      <c r="C76" s="11" t="s">
        <v>107</v>
      </c>
      <c r="D76" s="24" t="s">
        <v>10</v>
      </c>
      <c r="E76" s="11" t="s">
        <v>11</v>
      </c>
      <c r="F76" s="27">
        <v>1</v>
      </c>
      <c r="G76" s="14">
        <v>800</v>
      </c>
      <c r="H76" s="75">
        <f t="shared" si="41"/>
        <v>800</v>
      </c>
      <c r="I76" s="102">
        <v>50</v>
      </c>
      <c r="J76" s="14">
        <f t="shared" si="54"/>
        <v>50</v>
      </c>
      <c r="K76" s="102">
        <v>1000</v>
      </c>
      <c r="L76" s="14">
        <f>(K76*F76)</f>
        <v>1000</v>
      </c>
      <c r="M76" s="102">
        <v>1000</v>
      </c>
      <c r="N76" s="14">
        <f t="shared" si="55"/>
        <v>1000</v>
      </c>
      <c r="O76" s="75"/>
      <c r="P76" s="75">
        <f t="shared" si="51"/>
        <v>0</v>
      </c>
      <c r="Q76" s="14"/>
      <c r="R76" s="75">
        <f t="shared" si="52"/>
        <v>0</v>
      </c>
      <c r="S76" s="14"/>
      <c r="T76" s="75">
        <f t="shared" si="53"/>
        <v>0</v>
      </c>
      <c r="U76" s="80"/>
    </row>
    <row r="77" spans="1:21" ht="14.25" x14ac:dyDescent="0.2">
      <c r="A77" s="3">
        <v>58</v>
      </c>
      <c r="B77" s="11"/>
      <c r="C77" s="11" t="s">
        <v>107</v>
      </c>
      <c r="D77" s="24" t="s">
        <v>123</v>
      </c>
      <c r="E77" s="11" t="s">
        <v>11</v>
      </c>
      <c r="F77" s="27">
        <v>1</v>
      </c>
      <c r="G77" s="14">
        <v>450</v>
      </c>
      <c r="H77" s="75">
        <f t="shared" si="41"/>
        <v>450</v>
      </c>
      <c r="I77" s="102">
        <v>50</v>
      </c>
      <c r="J77" s="14">
        <f t="shared" si="54"/>
        <v>50</v>
      </c>
      <c r="K77" s="102">
        <v>1000</v>
      </c>
      <c r="L77" s="14">
        <f t="shared" si="56"/>
        <v>1000</v>
      </c>
      <c r="M77" s="102">
        <v>300</v>
      </c>
      <c r="N77" s="14">
        <f t="shared" si="55"/>
        <v>300</v>
      </c>
      <c r="O77" s="14"/>
      <c r="P77" s="75">
        <f t="shared" si="51"/>
        <v>0</v>
      </c>
      <c r="Q77" s="14"/>
      <c r="R77" s="75">
        <f t="shared" si="52"/>
        <v>0</v>
      </c>
      <c r="S77" s="14"/>
      <c r="T77" s="75">
        <f t="shared" si="53"/>
        <v>0</v>
      </c>
      <c r="U77" s="80"/>
    </row>
    <row r="78" spans="1:21" x14ac:dyDescent="0.2">
      <c r="B78" s="11"/>
      <c r="C78" s="11"/>
      <c r="D78" s="20" t="s">
        <v>126</v>
      </c>
      <c r="E78" s="27"/>
      <c r="F78" s="27"/>
      <c r="G78" s="14"/>
      <c r="H78" s="78">
        <f>SUM(H65:H77)</f>
        <v>60206.6</v>
      </c>
      <c r="I78" s="103"/>
      <c r="J78" s="78">
        <f>SUM(J65:J77)</f>
        <v>35070.550000000003</v>
      </c>
      <c r="K78" s="103"/>
      <c r="L78" s="78">
        <f>SUM(L65:L77)</f>
        <v>51275.56</v>
      </c>
      <c r="M78" s="103"/>
      <c r="N78" s="78">
        <f>SUM(N65:N77)</f>
        <v>53603.199999999997</v>
      </c>
      <c r="O78" s="14"/>
      <c r="P78" s="78">
        <f>SUM(P65:P77)</f>
        <v>0</v>
      </c>
      <c r="Q78" s="14"/>
      <c r="R78" s="78">
        <f>SUM(R65:R77)</f>
        <v>0</v>
      </c>
      <c r="S78" s="14"/>
      <c r="T78" s="78">
        <f>SUM(T65:T77)</f>
        <v>0</v>
      </c>
      <c r="U78" s="80"/>
    </row>
    <row r="79" spans="1:21" ht="15.75" x14ac:dyDescent="0.25">
      <c r="B79" s="11"/>
      <c r="C79" s="27"/>
      <c r="D79" s="19" t="s">
        <v>127</v>
      </c>
      <c r="E79" s="74"/>
      <c r="F79" s="74"/>
      <c r="G79" s="77"/>
      <c r="H79" s="76"/>
      <c r="I79" s="106"/>
      <c r="J79" s="76"/>
      <c r="K79" s="106"/>
      <c r="L79" s="14"/>
      <c r="M79" s="106"/>
      <c r="N79" s="76"/>
      <c r="O79" s="77"/>
      <c r="P79" s="76"/>
      <c r="Q79" s="77"/>
      <c r="R79" s="76"/>
      <c r="S79" s="77"/>
      <c r="T79" s="76"/>
      <c r="U79" s="80"/>
    </row>
    <row r="80" spans="1:21" ht="14.25" x14ac:dyDescent="0.2">
      <c r="A80" s="3">
        <v>59</v>
      </c>
      <c r="B80" s="11"/>
      <c r="C80" s="27" t="s">
        <v>127</v>
      </c>
      <c r="D80" s="24" t="s">
        <v>7</v>
      </c>
      <c r="E80" s="27" t="s">
        <v>8</v>
      </c>
      <c r="F80" s="16">
        <v>4.3920000000000003</v>
      </c>
      <c r="G80" s="14">
        <v>800</v>
      </c>
      <c r="H80" s="75">
        <f>(G80*F80)</f>
        <v>3513.6000000000004</v>
      </c>
      <c r="I80" s="102">
        <v>750</v>
      </c>
      <c r="J80" s="75">
        <f>(I80*F80)</f>
        <v>3294.0000000000005</v>
      </c>
      <c r="K80" s="102">
        <v>815</v>
      </c>
      <c r="L80" s="14">
        <f>(K80*F80)</f>
        <v>3579.4800000000005</v>
      </c>
      <c r="M80" s="102">
        <v>640</v>
      </c>
      <c r="N80" s="75">
        <f>(M80*F80)</f>
        <v>2810.88</v>
      </c>
      <c r="O80" s="79"/>
      <c r="P80" s="75">
        <f>(O80*F80)</f>
        <v>0</v>
      </c>
      <c r="Q80" s="14"/>
      <c r="R80" s="75">
        <f>(F80*Q80)</f>
        <v>0</v>
      </c>
      <c r="S80" s="14"/>
      <c r="T80" s="75">
        <f>(F80*S80)</f>
        <v>0</v>
      </c>
      <c r="U80" s="80"/>
    </row>
    <row r="81" spans="1:21" ht="14.25" x14ac:dyDescent="0.2">
      <c r="A81" s="3">
        <v>60</v>
      </c>
      <c r="B81" s="11"/>
      <c r="C81" s="27" t="s">
        <v>127</v>
      </c>
      <c r="D81" s="24" t="s">
        <v>9</v>
      </c>
      <c r="E81" s="27" t="s">
        <v>8</v>
      </c>
      <c r="F81" s="25">
        <v>8.1609999999999996</v>
      </c>
      <c r="G81" s="14">
        <v>550</v>
      </c>
      <c r="H81" s="75">
        <f t="shared" ref="H81:H84" si="57">(G81*F81)</f>
        <v>4488.55</v>
      </c>
      <c r="I81" s="102">
        <v>450</v>
      </c>
      <c r="J81" s="75">
        <f t="shared" ref="J81:J84" si="58">(I81*F81)</f>
        <v>3672.45</v>
      </c>
      <c r="K81" s="102">
        <v>475</v>
      </c>
      <c r="L81" s="14">
        <f t="shared" si="56"/>
        <v>3876.4749999999999</v>
      </c>
      <c r="M81" s="102">
        <v>620</v>
      </c>
      <c r="N81" s="75">
        <f t="shared" ref="N81:N84" si="59">(M81*F81)</f>
        <v>5059.82</v>
      </c>
      <c r="O81" s="79"/>
      <c r="P81" s="75">
        <f t="shared" ref="P81:P84" si="60">(O81*F81)</f>
        <v>0</v>
      </c>
      <c r="Q81" s="14"/>
      <c r="R81" s="75">
        <f t="shared" ref="R81:R84" si="61">(F81*Q81)</f>
        <v>0</v>
      </c>
      <c r="S81" s="14"/>
      <c r="T81" s="75">
        <f t="shared" ref="T81:T84" si="62">(F81*S81)</f>
        <v>0</v>
      </c>
      <c r="U81" s="80"/>
    </row>
    <row r="82" spans="1:21" ht="14.25" x14ac:dyDescent="0.2">
      <c r="A82" s="3">
        <v>61</v>
      </c>
      <c r="B82" s="11"/>
      <c r="C82" s="27" t="s">
        <v>127</v>
      </c>
      <c r="D82" s="24" t="s">
        <v>128</v>
      </c>
      <c r="E82" s="11" t="s">
        <v>14</v>
      </c>
      <c r="F82" s="25">
        <v>1364</v>
      </c>
      <c r="G82" s="14">
        <v>6</v>
      </c>
      <c r="H82" s="14">
        <f t="shared" si="57"/>
        <v>8184</v>
      </c>
      <c r="I82" s="102">
        <v>1.95</v>
      </c>
      <c r="J82" s="75">
        <f t="shared" si="58"/>
        <v>2659.7999999999997</v>
      </c>
      <c r="K82" s="102">
        <v>2.5</v>
      </c>
      <c r="L82" s="14">
        <f>(K82*F82)</f>
        <v>3410</v>
      </c>
      <c r="M82" s="102">
        <v>3</v>
      </c>
      <c r="N82" s="14">
        <f t="shared" si="59"/>
        <v>4092</v>
      </c>
      <c r="O82" s="67"/>
      <c r="P82" s="75">
        <f t="shared" si="60"/>
        <v>0</v>
      </c>
      <c r="Q82" s="14"/>
      <c r="R82" s="75">
        <f t="shared" si="61"/>
        <v>0</v>
      </c>
      <c r="S82" s="14"/>
      <c r="T82" s="75">
        <f t="shared" si="62"/>
        <v>0</v>
      </c>
      <c r="U82" s="80"/>
    </row>
    <row r="83" spans="1:21" ht="14.25" x14ac:dyDescent="0.2">
      <c r="A83" s="3">
        <v>62</v>
      </c>
      <c r="B83" s="11"/>
      <c r="C83" s="27" t="s">
        <v>127</v>
      </c>
      <c r="D83" s="24" t="s">
        <v>10</v>
      </c>
      <c r="E83" s="11" t="s">
        <v>11</v>
      </c>
      <c r="F83" s="11">
        <v>1</v>
      </c>
      <c r="G83" s="14">
        <v>100</v>
      </c>
      <c r="H83" s="14">
        <f t="shared" si="57"/>
        <v>100</v>
      </c>
      <c r="I83" s="102">
        <v>50</v>
      </c>
      <c r="J83" s="14">
        <f t="shared" si="58"/>
        <v>50</v>
      </c>
      <c r="K83" s="102">
        <v>300</v>
      </c>
      <c r="L83" s="14">
        <f t="shared" si="56"/>
        <v>300</v>
      </c>
      <c r="M83" s="102">
        <v>1000</v>
      </c>
      <c r="N83" s="14">
        <f t="shared" si="59"/>
        <v>1000</v>
      </c>
      <c r="O83" s="67"/>
      <c r="P83" s="14">
        <f t="shared" si="60"/>
        <v>0</v>
      </c>
      <c r="Q83" s="75"/>
      <c r="R83" s="75">
        <f t="shared" si="61"/>
        <v>0</v>
      </c>
      <c r="S83" s="14"/>
      <c r="T83" s="14">
        <f t="shared" si="62"/>
        <v>0</v>
      </c>
    </row>
    <row r="84" spans="1:21" ht="14.25" x14ac:dyDescent="0.2">
      <c r="A84" s="3">
        <v>63</v>
      </c>
      <c r="B84" s="11"/>
      <c r="C84" s="27" t="s">
        <v>127</v>
      </c>
      <c r="D84" s="26" t="s">
        <v>12</v>
      </c>
      <c r="E84" s="11" t="s">
        <v>11</v>
      </c>
      <c r="F84" s="11">
        <v>1</v>
      </c>
      <c r="G84" s="14">
        <v>500</v>
      </c>
      <c r="H84" s="14">
        <f t="shared" si="57"/>
        <v>500</v>
      </c>
      <c r="I84" s="102">
        <v>25</v>
      </c>
      <c r="J84" s="14">
        <f>(I84*F84)</f>
        <v>25</v>
      </c>
      <c r="K84" s="102">
        <v>300</v>
      </c>
      <c r="L84" s="14">
        <f t="shared" si="56"/>
        <v>300</v>
      </c>
      <c r="M84" s="102">
        <v>75</v>
      </c>
      <c r="N84" s="14">
        <f t="shared" si="59"/>
        <v>75</v>
      </c>
      <c r="O84" s="67"/>
      <c r="P84" s="14">
        <f t="shared" si="60"/>
        <v>0</v>
      </c>
      <c r="Q84" s="75"/>
      <c r="R84" s="14">
        <f t="shared" si="61"/>
        <v>0</v>
      </c>
      <c r="S84" s="14"/>
      <c r="T84" s="14">
        <f t="shared" si="62"/>
        <v>0</v>
      </c>
    </row>
    <row r="85" spans="1:21" x14ac:dyDescent="0.2">
      <c r="B85" s="11"/>
      <c r="C85" s="11"/>
      <c r="D85" s="23" t="s">
        <v>133</v>
      </c>
      <c r="E85" s="11"/>
      <c r="F85" s="11"/>
      <c r="G85" s="14"/>
      <c r="H85" s="15">
        <f>SUM(H80:H84)</f>
        <v>16786.150000000001</v>
      </c>
      <c r="I85" s="103"/>
      <c r="J85" s="15">
        <f>SUM(J80:J84)</f>
        <v>9701.25</v>
      </c>
      <c r="K85" s="103"/>
      <c r="L85" s="15">
        <f>SUM(L80:L84)</f>
        <v>11465.955</v>
      </c>
      <c r="M85" s="103"/>
      <c r="N85" s="15">
        <f>SUM(N80:N84)</f>
        <v>13037.7</v>
      </c>
      <c r="O85" s="14"/>
      <c r="P85" s="15">
        <f>SUM(P80:P84)</f>
        <v>0</v>
      </c>
      <c r="Q85" s="14"/>
      <c r="R85" s="15">
        <f>SUM(R80:R84)</f>
        <v>0</v>
      </c>
      <c r="S85" s="14"/>
      <c r="T85" s="15">
        <f>SUM(T80:T84)</f>
        <v>0</v>
      </c>
    </row>
    <row r="86" spans="1:21" ht="15" x14ac:dyDescent="0.25">
      <c r="B86" s="11"/>
      <c r="C86" s="11"/>
      <c r="D86" s="19" t="s">
        <v>19</v>
      </c>
      <c r="E86" s="11"/>
      <c r="F86" s="27"/>
      <c r="G86" s="14"/>
      <c r="H86" s="15"/>
      <c r="I86" s="103"/>
      <c r="J86" s="15"/>
      <c r="K86" s="103"/>
      <c r="L86" s="14"/>
      <c r="M86" s="103"/>
      <c r="N86" s="15"/>
      <c r="O86" s="14"/>
      <c r="P86" s="15"/>
      <c r="Q86" s="32"/>
      <c r="R86" s="15"/>
      <c r="S86" s="14"/>
      <c r="T86" s="15"/>
    </row>
    <row r="87" spans="1:21" ht="14.25" x14ac:dyDescent="0.2">
      <c r="A87" s="3">
        <v>64</v>
      </c>
      <c r="B87" s="11"/>
      <c r="C87" s="11" t="s">
        <v>19</v>
      </c>
      <c r="D87" s="24" t="s">
        <v>7</v>
      </c>
      <c r="E87" s="11" t="s">
        <v>8</v>
      </c>
      <c r="F87" s="27">
        <v>3.3029999999999999</v>
      </c>
      <c r="G87" s="14">
        <v>830</v>
      </c>
      <c r="H87" s="14">
        <f t="shared" ref="H87" si="63">(G87*F87)</f>
        <v>2741.49</v>
      </c>
      <c r="I87" s="102">
        <v>750</v>
      </c>
      <c r="J87" s="14">
        <f t="shared" ref="J87:J100" si="64">(I87*F87)</f>
        <v>2477.25</v>
      </c>
      <c r="K87" s="102">
        <v>785</v>
      </c>
      <c r="L87" s="14">
        <f t="shared" si="56"/>
        <v>2592.855</v>
      </c>
      <c r="M87" s="102">
        <v>640</v>
      </c>
      <c r="N87" s="14">
        <f>(M87*F87)</f>
        <v>2113.92</v>
      </c>
      <c r="O87" s="14"/>
      <c r="P87" s="14">
        <f t="shared" ref="P87" si="65">(O87*N87)</f>
        <v>0</v>
      </c>
      <c r="Q87" s="14"/>
      <c r="R87" s="14">
        <f t="shared" ref="R87" si="66">(Q87*P87)</f>
        <v>0</v>
      </c>
      <c r="S87" s="14"/>
      <c r="T87" s="15"/>
    </row>
    <row r="88" spans="1:21" ht="14.25" x14ac:dyDescent="0.2">
      <c r="A88" s="3">
        <v>65</v>
      </c>
      <c r="B88" s="11"/>
      <c r="C88" s="11" t="s">
        <v>19</v>
      </c>
      <c r="D88" s="24" t="s">
        <v>28</v>
      </c>
      <c r="E88" s="11" t="s">
        <v>14</v>
      </c>
      <c r="F88" s="27">
        <v>269</v>
      </c>
      <c r="G88" s="14">
        <v>0.75</v>
      </c>
      <c r="H88" s="14">
        <f t="shared" ref="H88:H100" si="67">(G88*F88)</f>
        <v>201.75</v>
      </c>
      <c r="I88" s="102">
        <v>0.45</v>
      </c>
      <c r="J88" s="14">
        <f t="shared" si="64"/>
        <v>121.05</v>
      </c>
      <c r="K88" s="102">
        <v>0.5</v>
      </c>
      <c r="L88" s="14">
        <f t="shared" si="56"/>
        <v>134.5</v>
      </c>
      <c r="M88" s="102">
        <v>0.6</v>
      </c>
      <c r="N88" s="14">
        <f t="shared" ref="N88:N101" si="68">(M88*F88)</f>
        <v>161.4</v>
      </c>
      <c r="O88" s="14"/>
      <c r="P88" s="14">
        <f t="shared" ref="P88:P101" si="69">(O88*N88)</f>
        <v>0</v>
      </c>
      <c r="Q88" s="14"/>
      <c r="R88" s="14">
        <f t="shared" ref="R88:R101" si="70">(Q88*P88)</f>
        <v>0</v>
      </c>
      <c r="S88" s="14"/>
      <c r="T88" s="15"/>
    </row>
    <row r="89" spans="1:21" ht="14.25" x14ac:dyDescent="0.2">
      <c r="A89" s="3">
        <v>66</v>
      </c>
      <c r="B89" s="11"/>
      <c r="C89" s="11" t="s">
        <v>19</v>
      </c>
      <c r="D89" s="24" t="s">
        <v>29</v>
      </c>
      <c r="E89" s="11" t="s">
        <v>14</v>
      </c>
      <c r="F89" s="27">
        <v>613</v>
      </c>
      <c r="G89" s="14">
        <v>4</v>
      </c>
      <c r="H89" s="14">
        <f t="shared" si="67"/>
        <v>2452</v>
      </c>
      <c r="I89" s="102">
        <v>2.5</v>
      </c>
      <c r="J89" s="14">
        <f t="shared" si="64"/>
        <v>1532.5</v>
      </c>
      <c r="K89" s="102">
        <v>2.25</v>
      </c>
      <c r="L89" s="14">
        <f t="shared" si="56"/>
        <v>1379.25</v>
      </c>
      <c r="M89" s="102">
        <v>4.2</v>
      </c>
      <c r="N89" s="14">
        <f t="shared" si="68"/>
        <v>2574.6</v>
      </c>
      <c r="O89" s="14"/>
      <c r="P89" s="14">
        <f t="shared" si="69"/>
        <v>0</v>
      </c>
      <c r="Q89" s="14"/>
      <c r="R89" s="14">
        <f t="shared" si="70"/>
        <v>0</v>
      </c>
      <c r="S89" s="14"/>
      <c r="T89" s="15"/>
    </row>
    <row r="90" spans="1:21" ht="14.25" x14ac:dyDescent="0.2">
      <c r="A90" s="3">
        <v>67</v>
      </c>
      <c r="B90" s="11"/>
      <c r="C90" s="11" t="s">
        <v>19</v>
      </c>
      <c r="D90" s="24" t="s">
        <v>30</v>
      </c>
      <c r="E90" s="11" t="s">
        <v>14</v>
      </c>
      <c r="F90" s="27">
        <v>1236</v>
      </c>
      <c r="G90" s="14">
        <v>3</v>
      </c>
      <c r="H90" s="14">
        <f t="shared" si="67"/>
        <v>3708</v>
      </c>
      <c r="I90" s="102">
        <v>2</v>
      </c>
      <c r="J90" s="14">
        <f t="shared" si="64"/>
        <v>2472</v>
      </c>
      <c r="K90" s="102">
        <v>1.75</v>
      </c>
      <c r="L90" s="14">
        <f t="shared" si="56"/>
        <v>2163</v>
      </c>
      <c r="M90" s="102">
        <v>3.2</v>
      </c>
      <c r="N90" s="14">
        <f t="shared" si="68"/>
        <v>3955.2000000000003</v>
      </c>
      <c r="O90" s="14"/>
      <c r="P90" s="14">
        <f t="shared" si="69"/>
        <v>0</v>
      </c>
      <c r="Q90" s="14"/>
      <c r="R90" s="14">
        <f t="shared" si="70"/>
        <v>0</v>
      </c>
      <c r="S90" s="14"/>
      <c r="T90" s="15"/>
    </row>
    <row r="91" spans="1:21" ht="14.25" x14ac:dyDescent="0.2">
      <c r="A91" s="3">
        <v>68</v>
      </c>
      <c r="B91" s="11"/>
      <c r="C91" s="11" t="s">
        <v>19</v>
      </c>
      <c r="D91" s="24" t="s">
        <v>37</v>
      </c>
      <c r="E91" s="11" t="s">
        <v>14</v>
      </c>
      <c r="F91" s="27">
        <v>114</v>
      </c>
      <c r="G91" s="14">
        <v>4</v>
      </c>
      <c r="H91" s="14">
        <f t="shared" si="67"/>
        <v>456</v>
      </c>
      <c r="I91" s="102">
        <v>2.5</v>
      </c>
      <c r="J91" s="14">
        <f t="shared" si="64"/>
        <v>285</v>
      </c>
      <c r="K91" s="102">
        <v>1.75</v>
      </c>
      <c r="L91" s="14">
        <f t="shared" si="56"/>
        <v>199.5</v>
      </c>
      <c r="M91" s="102">
        <v>4</v>
      </c>
      <c r="N91" s="14">
        <f t="shared" si="68"/>
        <v>456</v>
      </c>
      <c r="O91" s="14"/>
      <c r="P91" s="14">
        <f t="shared" si="69"/>
        <v>0</v>
      </c>
      <c r="Q91" s="14"/>
      <c r="R91" s="14">
        <f t="shared" si="70"/>
        <v>0</v>
      </c>
      <c r="S91" s="14"/>
      <c r="T91" s="15"/>
    </row>
    <row r="92" spans="1:21" ht="14.25" x14ac:dyDescent="0.2">
      <c r="A92" s="3">
        <v>69</v>
      </c>
      <c r="B92" s="11"/>
      <c r="C92" s="11" t="s">
        <v>19</v>
      </c>
      <c r="D92" s="24" t="s">
        <v>15</v>
      </c>
      <c r="E92" s="11" t="s">
        <v>16</v>
      </c>
      <c r="F92" s="27">
        <v>12</v>
      </c>
      <c r="G92" s="14">
        <v>60</v>
      </c>
      <c r="H92" s="14">
        <f t="shared" si="67"/>
        <v>720</v>
      </c>
      <c r="I92" s="102">
        <v>38.5</v>
      </c>
      <c r="J92" s="14">
        <f t="shared" si="64"/>
        <v>462</v>
      </c>
      <c r="K92" s="102">
        <v>50</v>
      </c>
      <c r="L92" s="14">
        <f t="shared" si="56"/>
        <v>600</v>
      </c>
      <c r="M92" s="102">
        <v>40</v>
      </c>
      <c r="N92" s="14">
        <f t="shared" si="68"/>
        <v>480</v>
      </c>
      <c r="O92" s="14"/>
      <c r="P92" s="14">
        <f t="shared" si="69"/>
        <v>0</v>
      </c>
      <c r="Q92" s="14"/>
      <c r="R92" s="14">
        <f t="shared" si="70"/>
        <v>0</v>
      </c>
      <c r="S92" s="14"/>
      <c r="T92" s="15"/>
    </row>
    <row r="93" spans="1:21" ht="14.25" x14ac:dyDescent="0.2">
      <c r="A93" s="3">
        <v>70</v>
      </c>
      <c r="B93" s="11"/>
      <c r="C93" s="11" t="s">
        <v>19</v>
      </c>
      <c r="D93" s="24" t="s">
        <v>38</v>
      </c>
      <c r="E93" s="11" t="s">
        <v>16</v>
      </c>
      <c r="F93" s="27">
        <v>6</v>
      </c>
      <c r="G93" s="14">
        <v>60</v>
      </c>
      <c r="H93" s="14">
        <f t="shared" si="67"/>
        <v>360</v>
      </c>
      <c r="I93" s="102">
        <v>38.5</v>
      </c>
      <c r="J93" s="14">
        <f t="shared" si="64"/>
        <v>231</v>
      </c>
      <c r="K93" s="102">
        <v>50</v>
      </c>
      <c r="L93" s="14">
        <f t="shared" si="56"/>
        <v>300</v>
      </c>
      <c r="M93" s="102">
        <v>40</v>
      </c>
      <c r="N93" s="14">
        <f t="shared" si="68"/>
        <v>240</v>
      </c>
      <c r="O93" s="14"/>
      <c r="P93" s="14">
        <f t="shared" si="69"/>
        <v>0</v>
      </c>
      <c r="Q93" s="14"/>
      <c r="R93" s="14">
        <f t="shared" si="70"/>
        <v>0</v>
      </c>
      <c r="S93" s="14"/>
      <c r="T93" s="15"/>
    </row>
    <row r="94" spans="1:21" ht="14.25" x14ac:dyDescent="0.2">
      <c r="A94" s="3">
        <v>71</v>
      </c>
      <c r="B94" s="11"/>
      <c r="C94" s="11" t="s">
        <v>19</v>
      </c>
      <c r="D94" s="24" t="s">
        <v>31</v>
      </c>
      <c r="E94" s="11" t="s">
        <v>14</v>
      </c>
      <c r="F94" s="27">
        <v>1771</v>
      </c>
      <c r="G94" s="14">
        <v>3</v>
      </c>
      <c r="H94" s="14">
        <f t="shared" si="67"/>
        <v>5313</v>
      </c>
      <c r="I94" s="102">
        <v>1.95</v>
      </c>
      <c r="J94" s="14">
        <f t="shared" si="64"/>
        <v>3453.45</v>
      </c>
      <c r="K94" s="102">
        <v>1.75</v>
      </c>
      <c r="L94" s="14">
        <f t="shared" si="56"/>
        <v>3099.25</v>
      </c>
      <c r="M94" s="102">
        <v>3.5</v>
      </c>
      <c r="N94" s="14">
        <f t="shared" si="68"/>
        <v>6198.5</v>
      </c>
      <c r="O94" s="14"/>
      <c r="P94" s="14">
        <f t="shared" si="69"/>
        <v>0</v>
      </c>
      <c r="Q94" s="14"/>
      <c r="R94" s="14">
        <f t="shared" si="70"/>
        <v>0</v>
      </c>
      <c r="S94" s="14"/>
      <c r="T94" s="15"/>
    </row>
    <row r="95" spans="1:21" ht="14.25" x14ac:dyDescent="0.2">
      <c r="A95" s="3">
        <v>72</v>
      </c>
      <c r="B95" s="11"/>
      <c r="C95" s="11" t="s">
        <v>19</v>
      </c>
      <c r="D95" s="24" t="s">
        <v>32</v>
      </c>
      <c r="E95" s="11" t="s">
        <v>16</v>
      </c>
      <c r="F95" s="27">
        <v>2</v>
      </c>
      <c r="G95" s="14">
        <v>350</v>
      </c>
      <c r="H95" s="14">
        <f t="shared" si="67"/>
        <v>700</v>
      </c>
      <c r="I95" s="102">
        <v>175</v>
      </c>
      <c r="J95" s="14">
        <f t="shared" si="64"/>
        <v>350</v>
      </c>
      <c r="K95" s="102">
        <v>235</v>
      </c>
      <c r="L95" s="14">
        <f t="shared" si="56"/>
        <v>470</v>
      </c>
      <c r="M95" s="102">
        <v>250</v>
      </c>
      <c r="N95" s="14">
        <f t="shared" si="68"/>
        <v>500</v>
      </c>
      <c r="O95" s="14"/>
      <c r="P95" s="14">
        <f t="shared" si="69"/>
        <v>0</v>
      </c>
      <c r="Q95" s="14"/>
      <c r="R95" s="14">
        <f t="shared" si="70"/>
        <v>0</v>
      </c>
      <c r="S95" s="14"/>
      <c r="T95" s="15"/>
    </row>
    <row r="96" spans="1:21" ht="14.25" x14ac:dyDescent="0.2">
      <c r="A96" s="3">
        <v>73</v>
      </c>
      <c r="B96" s="11"/>
      <c r="C96" s="11" t="s">
        <v>19</v>
      </c>
      <c r="D96" s="24" t="s">
        <v>39</v>
      </c>
      <c r="E96" s="11" t="s">
        <v>14</v>
      </c>
      <c r="F96" s="27">
        <v>94</v>
      </c>
      <c r="G96" s="14">
        <v>4</v>
      </c>
      <c r="H96" s="14">
        <f t="shared" si="67"/>
        <v>376</v>
      </c>
      <c r="I96" s="102">
        <v>0.5</v>
      </c>
      <c r="J96" s="14">
        <f t="shared" si="64"/>
        <v>47</v>
      </c>
      <c r="K96" s="102">
        <v>2.5</v>
      </c>
      <c r="L96" s="14">
        <f t="shared" si="56"/>
        <v>235</v>
      </c>
      <c r="M96" s="102">
        <v>1.5</v>
      </c>
      <c r="N96" s="14">
        <f t="shared" si="68"/>
        <v>141</v>
      </c>
      <c r="O96" s="14"/>
      <c r="P96" s="14">
        <f t="shared" si="69"/>
        <v>0</v>
      </c>
      <c r="Q96" s="14"/>
      <c r="R96" s="14">
        <f t="shared" si="70"/>
        <v>0</v>
      </c>
      <c r="S96" s="14"/>
      <c r="T96" s="15"/>
    </row>
    <row r="97" spans="1:20" ht="14.25" x14ac:dyDescent="0.2">
      <c r="A97" s="3">
        <v>74</v>
      </c>
      <c r="B97" s="11"/>
      <c r="C97" s="11" t="s">
        <v>19</v>
      </c>
      <c r="D97" s="24" t="s">
        <v>40</v>
      </c>
      <c r="E97" s="11" t="s">
        <v>14</v>
      </c>
      <c r="F97" s="27">
        <v>1062</v>
      </c>
      <c r="G97" s="14">
        <v>1</v>
      </c>
      <c r="H97" s="14">
        <f t="shared" si="67"/>
        <v>1062</v>
      </c>
      <c r="I97" s="102">
        <v>1</v>
      </c>
      <c r="J97" s="14">
        <f t="shared" si="64"/>
        <v>1062</v>
      </c>
      <c r="K97" s="102">
        <v>0.7</v>
      </c>
      <c r="L97" s="14">
        <f t="shared" si="56"/>
        <v>743.4</v>
      </c>
      <c r="M97" s="102">
        <v>0.8</v>
      </c>
      <c r="N97" s="14">
        <f t="shared" si="68"/>
        <v>849.6</v>
      </c>
      <c r="O97" s="14"/>
      <c r="P97" s="14">
        <f t="shared" si="69"/>
        <v>0</v>
      </c>
      <c r="Q97" s="14"/>
      <c r="R97" s="14">
        <f t="shared" si="70"/>
        <v>0</v>
      </c>
      <c r="S97" s="14"/>
      <c r="T97" s="15"/>
    </row>
    <row r="98" spans="1:20" ht="14.25" x14ac:dyDescent="0.2">
      <c r="A98" s="3">
        <v>75</v>
      </c>
      <c r="B98" s="11"/>
      <c r="C98" s="11" t="s">
        <v>19</v>
      </c>
      <c r="D98" s="24" t="s">
        <v>41</v>
      </c>
      <c r="E98" s="11" t="s">
        <v>14</v>
      </c>
      <c r="F98" s="27">
        <v>4</v>
      </c>
      <c r="G98" s="14">
        <v>65</v>
      </c>
      <c r="H98" s="14">
        <f t="shared" si="67"/>
        <v>260</v>
      </c>
      <c r="I98" s="102">
        <v>75</v>
      </c>
      <c r="J98" s="14">
        <f t="shared" si="64"/>
        <v>300</v>
      </c>
      <c r="K98" s="102">
        <v>45</v>
      </c>
      <c r="L98" s="14">
        <f t="shared" si="56"/>
        <v>180</v>
      </c>
      <c r="M98" s="102">
        <v>50</v>
      </c>
      <c r="N98" s="14">
        <f t="shared" si="68"/>
        <v>200</v>
      </c>
      <c r="O98" s="14"/>
      <c r="P98" s="14">
        <f t="shared" si="69"/>
        <v>0</v>
      </c>
      <c r="Q98" s="14"/>
      <c r="R98" s="14">
        <f t="shared" si="70"/>
        <v>0</v>
      </c>
      <c r="S98" s="14"/>
      <c r="T98" s="15"/>
    </row>
    <row r="99" spans="1:20" ht="14.25" x14ac:dyDescent="0.2">
      <c r="A99" s="3">
        <v>76</v>
      </c>
      <c r="B99" s="11"/>
      <c r="C99" s="11" t="s">
        <v>19</v>
      </c>
      <c r="D99" s="24" t="s">
        <v>42</v>
      </c>
      <c r="E99" s="11" t="s">
        <v>17</v>
      </c>
      <c r="F99" s="27">
        <v>700</v>
      </c>
      <c r="G99" s="14">
        <v>0.7</v>
      </c>
      <c r="H99" s="14">
        <f t="shared" si="67"/>
        <v>489.99999999999994</v>
      </c>
      <c r="I99" s="102">
        <v>1</v>
      </c>
      <c r="J99" s="14">
        <f t="shared" si="64"/>
        <v>700</v>
      </c>
      <c r="K99" s="102">
        <v>1</v>
      </c>
      <c r="L99" s="14">
        <f t="shared" si="56"/>
        <v>700</v>
      </c>
      <c r="M99" s="102">
        <v>2.4</v>
      </c>
      <c r="N99" s="14">
        <f t="shared" si="68"/>
        <v>1680</v>
      </c>
      <c r="O99" s="14"/>
      <c r="P99" s="14">
        <f t="shared" si="69"/>
        <v>0</v>
      </c>
      <c r="Q99" s="14"/>
      <c r="R99" s="14">
        <f t="shared" si="70"/>
        <v>0</v>
      </c>
      <c r="S99" s="14"/>
      <c r="T99" s="15"/>
    </row>
    <row r="100" spans="1:20" ht="14.25" x14ac:dyDescent="0.2">
      <c r="A100" s="3">
        <v>77</v>
      </c>
      <c r="B100" s="11"/>
      <c r="C100" s="11" t="s">
        <v>19</v>
      </c>
      <c r="D100" s="13" t="s">
        <v>10</v>
      </c>
      <c r="E100" s="11" t="s">
        <v>69</v>
      </c>
      <c r="F100" s="27">
        <v>1</v>
      </c>
      <c r="G100" s="14">
        <v>800</v>
      </c>
      <c r="H100" s="14">
        <f t="shared" si="67"/>
        <v>800</v>
      </c>
      <c r="I100" s="102">
        <v>50</v>
      </c>
      <c r="J100" s="14">
        <f t="shared" si="64"/>
        <v>50</v>
      </c>
      <c r="K100" s="102">
        <v>500</v>
      </c>
      <c r="L100" s="14">
        <f t="shared" si="56"/>
        <v>500</v>
      </c>
      <c r="M100" s="102">
        <v>1000</v>
      </c>
      <c r="N100" s="14">
        <f t="shared" si="68"/>
        <v>1000</v>
      </c>
      <c r="O100" s="14"/>
      <c r="P100" s="14">
        <f t="shared" si="69"/>
        <v>0</v>
      </c>
      <c r="Q100" s="14"/>
      <c r="R100" s="14">
        <f t="shared" si="70"/>
        <v>0</v>
      </c>
      <c r="S100" s="14"/>
      <c r="T100" s="15"/>
    </row>
    <row r="101" spans="1:20" ht="14.25" x14ac:dyDescent="0.2">
      <c r="A101" s="3">
        <v>78</v>
      </c>
      <c r="B101" s="11"/>
      <c r="C101" s="11" t="s">
        <v>19</v>
      </c>
      <c r="D101" s="26" t="s">
        <v>12</v>
      </c>
      <c r="E101" s="11" t="s">
        <v>11</v>
      </c>
      <c r="F101" s="27">
        <v>1</v>
      </c>
      <c r="G101" s="14">
        <v>400</v>
      </c>
      <c r="H101" s="14">
        <f t="shared" ref="H101" si="71">(G101*F101)</f>
        <v>400</v>
      </c>
      <c r="I101" s="102">
        <v>50</v>
      </c>
      <c r="J101" s="14">
        <f>(I101*F101)</f>
        <v>50</v>
      </c>
      <c r="K101" s="102">
        <v>500</v>
      </c>
      <c r="L101" s="14">
        <f t="shared" si="56"/>
        <v>500</v>
      </c>
      <c r="M101" s="102">
        <v>150</v>
      </c>
      <c r="N101" s="14">
        <f t="shared" si="68"/>
        <v>150</v>
      </c>
      <c r="O101" s="14"/>
      <c r="P101" s="14">
        <f t="shared" si="69"/>
        <v>0</v>
      </c>
      <c r="Q101" s="14"/>
      <c r="R101" s="14">
        <f t="shared" si="70"/>
        <v>0</v>
      </c>
      <c r="S101" s="14"/>
      <c r="T101" s="15"/>
    </row>
    <row r="102" spans="1:20" x14ac:dyDescent="0.2">
      <c r="B102" s="11"/>
      <c r="C102" s="11"/>
      <c r="D102" s="20" t="s">
        <v>134</v>
      </c>
      <c r="E102" s="11"/>
      <c r="F102" s="27"/>
      <c r="G102" s="14"/>
      <c r="H102" s="15">
        <f>SUM(H88:H101)</f>
        <v>17298.75</v>
      </c>
      <c r="I102" s="103"/>
      <c r="J102" s="15">
        <f t="shared" ref="J102:L102" si="72">SUM(J88:J101)</f>
        <v>11116</v>
      </c>
      <c r="K102" s="103"/>
      <c r="L102" s="15">
        <f t="shared" si="72"/>
        <v>11203.9</v>
      </c>
      <c r="M102" s="103"/>
      <c r="N102" s="15">
        <f t="shared" ref="N102" si="73">SUM(N88:N101)</f>
        <v>18586.300000000003</v>
      </c>
      <c r="O102" s="14"/>
      <c r="P102" s="15">
        <f t="shared" ref="P102" si="74">SUM(P88:P101)</f>
        <v>0</v>
      </c>
      <c r="Q102" s="14"/>
      <c r="R102" s="15">
        <f t="shared" ref="R102" si="75">SUM(R88:R101)</f>
        <v>0</v>
      </c>
      <c r="S102" s="14"/>
      <c r="T102" s="15"/>
    </row>
    <row r="103" spans="1:20" ht="15" x14ac:dyDescent="0.25">
      <c r="B103" s="11"/>
      <c r="C103" s="11"/>
      <c r="D103" s="19" t="s">
        <v>135</v>
      </c>
      <c r="E103" s="11"/>
      <c r="F103" s="27"/>
      <c r="G103" s="14"/>
      <c r="H103" s="15"/>
      <c r="I103" s="103"/>
      <c r="J103" s="15"/>
      <c r="K103" s="103"/>
      <c r="L103" s="14"/>
      <c r="M103" s="103"/>
      <c r="N103" s="15"/>
      <c r="O103" s="14"/>
      <c r="P103" s="15"/>
      <c r="Q103" s="32"/>
      <c r="R103" s="15"/>
      <c r="S103" s="14"/>
      <c r="T103" s="15"/>
    </row>
    <row r="104" spans="1:20" ht="14.25" x14ac:dyDescent="0.2">
      <c r="A104" s="3">
        <v>79</v>
      </c>
      <c r="B104" s="11"/>
      <c r="C104" s="11" t="s">
        <v>135</v>
      </c>
      <c r="D104" s="24" t="s">
        <v>7</v>
      </c>
      <c r="E104" s="11" t="s">
        <v>8</v>
      </c>
      <c r="F104" s="27">
        <v>4.6900000000000004</v>
      </c>
      <c r="G104" s="14">
        <v>800</v>
      </c>
      <c r="H104" s="14">
        <f t="shared" ref="H104:H106" si="76">(G104*F104)</f>
        <v>3752.0000000000005</v>
      </c>
      <c r="I104" s="102">
        <v>750</v>
      </c>
      <c r="J104" s="14">
        <f t="shared" ref="J104:J115" si="77">(I104*F104)</f>
        <v>3517.5000000000005</v>
      </c>
      <c r="K104" s="102">
        <v>815</v>
      </c>
      <c r="L104" s="14">
        <f>(K104*F104)</f>
        <v>3822.3500000000004</v>
      </c>
      <c r="M104" s="102">
        <v>640</v>
      </c>
      <c r="N104" s="14">
        <f>(M104*F104)</f>
        <v>3001.6000000000004</v>
      </c>
      <c r="O104" s="14"/>
      <c r="P104" s="14">
        <f t="shared" ref="P104:P106" si="78">(O104*N104)</f>
        <v>0</v>
      </c>
      <c r="Q104" s="14"/>
      <c r="R104" s="14">
        <f t="shared" ref="R104:R106" si="79">(Q104*P104)</f>
        <v>0</v>
      </c>
      <c r="S104" s="14"/>
      <c r="T104" s="15"/>
    </row>
    <row r="105" spans="1:20" ht="14.25" x14ac:dyDescent="0.2">
      <c r="A105" s="3">
        <v>80</v>
      </c>
      <c r="B105" s="11"/>
      <c r="C105" s="11" t="s">
        <v>135</v>
      </c>
      <c r="D105" s="24" t="s">
        <v>9</v>
      </c>
      <c r="E105" s="11" t="s">
        <v>8</v>
      </c>
      <c r="F105" s="27">
        <v>0.51</v>
      </c>
      <c r="G105" s="14">
        <v>500</v>
      </c>
      <c r="H105" s="14">
        <f t="shared" si="76"/>
        <v>255</v>
      </c>
      <c r="I105" s="102">
        <v>450</v>
      </c>
      <c r="J105" s="14">
        <f t="shared" si="77"/>
        <v>229.5</v>
      </c>
      <c r="K105" s="102">
        <v>450</v>
      </c>
      <c r="L105" s="14">
        <f>(K105*F105)</f>
        <v>229.5</v>
      </c>
      <c r="M105" s="102">
        <v>620</v>
      </c>
      <c r="N105" s="14">
        <f t="shared" ref="N105:N116" si="80">(M105*F105)</f>
        <v>316.2</v>
      </c>
      <c r="O105" s="14"/>
      <c r="P105" s="14">
        <f t="shared" si="78"/>
        <v>0</v>
      </c>
      <c r="Q105" s="14"/>
      <c r="R105" s="14">
        <f t="shared" si="79"/>
        <v>0</v>
      </c>
      <c r="S105" s="14"/>
      <c r="T105" s="15"/>
    </row>
    <row r="106" spans="1:20" ht="14.25" x14ac:dyDescent="0.2">
      <c r="A106" s="3">
        <v>81</v>
      </c>
      <c r="B106" s="11"/>
      <c r="C106" s="11" t="s">
        <v>135</v>
      </c>
      <c r="D106" s="24" t="s">
        <v>13</v>
      </c>
      <c r="E106" s="11" t="s">
        <v>8</v>
      </c>
      <c r="F106" s="27">
        <v>1.66</v>
      </c>
      <c r="G106" s="14">
        <v>500</v>
      </c>
      <c r="H106" s="14">
        <f t="shared" si="76"/>
        <v>830</v>
      </c>
      <c r="I106" s="102">
        <v>350</v>
      </c>
      <c r="J106" s="14">
        <f t="shared" si="77"/>
        <v>581</v>
      </c>
      <c r="K106" s="102">
        <v>415</v>
      </c>
      <c r="L106" s="14">
        <f t="shared" si="56"/>
        <v>688.9</v>
      </c>
      <c r="M106" s="102">
        <v>330</v>
      </c>
      <c r="N106" s="14">
        <f t="shared" si="80"/>
        <v>547.79999999999995</v>
      </c>
      <c r="O106" s="14"/>
      <c r="P106" s="14">
        <f t="shared" si="78"/>
        <v>0</v>
      </c>
      <c r="Q106" s="14"/>
      <c r="R106" s="14">
        <f t="shared" si="79"/>
        <v>0</v>
      </c>
      <c r="S106" s="14"/>
      <c r="T106" s="15"/>
    </row>
    <row r="107" spans="1:20" ht="14.25" x14ac:dyDescent="0.2">
      <c r="A107" s="3">
        <v>82</v>
      </c>
      <c r="B107" s="11"/>
      <c r="C107" s="11" t="s">
        <v>135</v>
      </c>
      <c r="D107" s="24" t="s">
        <v>28</v>
      </c>
      <c r="E107" s="11" t="s">
        <v>14</v>
      </c>
      <c r="F107" s="27">
        <v>3382</v>
      </c>
      <c r="G107" s="14">
        <v>0.5</v>
      </c>
      <c r="H107" s="14">
        <f t="shared" ref="H107:H116" si="81">(G107*F107)</f>
        <v>1691</v>
      </c>
      <c r="I107" s="102">
        <v>0.45</v>
      </c>
      <c r="J107" s="14">
        <f t="shared" si="77"/>
        <v>1521.9</v>
      </c>
      <c r="K107" s="102">
        <v>0.5</v>
      </c>
      <c r="L107" s="14">
        <f t="shared" si="56"/>
        <v>1691</v>
      </c>
      <c r="M107" s="102">
        <v>0.6</v>
      </c>
      <c r="N107" s="14">
        <f t="shared" si="80"/>
        <v>2029.1999999999998</v>
      </c>
      <c r="O107" s="14"/>
      <c r="P107" s="14">
        <f t="shared" ref="P107:P116" si="82">(O107*N107)</f>
        <v>0</v>
      </c>
      <c r="Q107" s="14"/>
      <c r="R107" s="14">
        <f t="shared" ref="R107:R116" si="83">(Q107*P107)</f>
        <v>0</v>
      </c>
      <c r="S107" s="14"/>
      <c r="T107" s="15"/>
    </row>
    <row r="108" spans="1:20" ht="14.25" x14ac:dyDescent="0.2">
      <c r="A108" s="3">
        <v>83</v>
      </c>
      <c r="B108" s="11"/>
      <c r="C108" s="11" t="s">
        <v>135</v>
      </c>
      <c r="D108" s="24" t="s">
        <v>29</v>
      </c>
      <c r="E108" s="11" t="s">
        <v>14</v>
      </c>
      <c r="F108" s="27">
        <v>413</v>
      </c>
      <c r="G108" s="14">
        <v>3</v>
      </c>
      <c r="H108" s="14">
        <f t="shared" si="81"/>
        <v>1239</v>
      </c>
      <c r="I108" s="102">
        <v>2.5</v>
      </c>
      <c r="J108" s="14">
        <f t="shared" si="77"/>
        <v>1032.5</v>
      </c>
      <c r="K108" s="102">
        <v>2.5</v>
      </c>
      <c r="L108" s="14">
        <f t="shared" si="56"/>
        <v>1032.5</v>
      </c>
      <c r="M108" s="102">
        <v>4.2</v>
      </c>
      <c r="N108" s="14">
        <f t="shared" si="80"/>
        <v>1734.6000000000001</v>
      </c>
      <c r="O108" s="14"/>
      <c r="P108" s="14">
        <f t="shared" si="82"/>
        <v>0</v>
      </c>
      <c r="Q108" s="14"/>
      <c r="R108" s="14">
        <f t="shared" si="83"/>
        <v>0</v>
      </c>
      <c r="S108" s="14"/>
      <c r="T108" s="15"/>
    </row>
    <row r="109" spans="1:20" ht="14.25" x14ac:dyDescent="0.2">
      <c r="A109" s="3">
        <v>84</v>
      </c>
      <c r="B109" s="11"/>
      <c r="C109" s="11" t="s">
        <v>135</v>
      </c>
      <c r="D109" s="24" t="s">
        <v>30</v>
      </c>
      <c r="E109" s="11" t="s">
        <v>14</v>
      </c>
      <c r="F109" s="27">
        <v>420</v>
      </c>
      <c r="G109" s="14">
        <v>2.2000000000000002</v>
      </c>
      <c r="H109" s="14">
        <f t="shared" si="81"/>
        <v>924.00000000000011</v>
      </c>
      <c r="I109" s="102">
        <v>2</v>
      </c>
      <c r="J109" s="14">
        <f t="shared" si="77"/>
        <v>840</v>
      </c>
      <c r="K109" s="102">
        <v>1.75</v>
      </c>
      <c r="L109" s="14">
        <f t="shared" si="56"/>
        <v>735</v>
      </c>
      <c r="M109" s="102">
        <v>3.2</v>
      </c>
      <c r="N109" s="14">
        <f t="shared" si="80"/>
        <v>1344</v>
      </c>
      <c r="O109" s="14"/>
      <c r="P109" s="14">
        <f t="shared" si="82"/>
        <v>0</v>
      </c>
      <c r="Q109" s="14"/>
      <c r="R109" s="14">
        <f t="shared" si="83"/>
        <v>0</v>
      </c>
      <c r="S109" s="14"/>
      <c r="T109" s="15"/>
    </row>
    <row r="110" spans="1:20" ht="14.25" x14ac:dyDescent="0.2">
      <c r="A110" s="3">
        <v>85</v>
      </c>
      <c r="B110" s="11"/>
      <c r="C110" s="11" t="s">
        <v>135</v>
      </c>
      <c r="D110" s="24" t="s">
        <v>38</v>
      </c>
      <c r="E110" s="11" t="s">
        <v>16</v>
      </c>
      <c r="F110" s="27">
        <v>70</v>
      </c>
      <c r="G110" s="14">
        <v>50</v>
      </c>
      <c r="H110" s="14">
        <f t="shared" si="81"/>
        <v>3500</v>
      </c>
      <c r="I110" s="102">
        <v>38.5</v>
      </c>
      <c r="J110" s="14">
        <f t="shared" si="77"/>
        <v>2695</v>
      </c>
      <c r="K110" s="102">
        <v>45</v>
      </c>
      <c r="L110" s="14">
        <f t="shared" si="56"/>
        <v>3150</v>
      </c>
      <c r="M110" s="102">
        <v>40</v>
      </c>
      <c r="N110" s="14">
        <f t="shared" si="80"/>
        <v>2800</v>
      </c>
      <c r="O110" s="14"/>
      <c r="P110" s="14">
        <f t="shared" si="82"/>
        <v>0</v>
      </c>
      <c r="Q110" s="14"/>
      <c r="R110" s="14">
        <f t="shared" si="83"/>
        <v>0</v>
      </c>
      <c r="S110" s="14"/>
      <c r="T110" s="15"/>
    </row>
    <row r="111" spans="1:20" ht="14.25" x14ac:dyDescent="0.2">
      <c r="A111" s="3">
        <v>86</v>
      </c>
      <c r="B111" s="11"/>
      <c r="C111" s="11" t="s">
        <v>135</v>
      </c>
      <c r="D111" s="24" t="s">
        <v>15</v>
      </c>
      <c r="E111" s="11" t="s">
        <v>16</v>
      </c>
      <c r="F111" s="27">
        <v>3</v>
      </c>
      <c r="G111" s="14">
        <v>50</v>
      </c>
      <c r="H111" s="14">
        <f t="shared" si="81"/>
        <v>150</v>
      </c>
      <c r="I111" s="102">
        <v>38.5</v>
      </c>
      <c r="J111" s="14">
        <f t="shared" si="77"/>
        <v>115.5</v>
      </c>
      <c r="K111" s="102">
        <v>50</v>
      </c>
      <c r="L111" s="14">
        <f t="shared" si="56"/>
        <v>150</v>
      </c>
      <c r="M111" s="102">
        <v>40</v>
      </c>
      <c r="N111" s="14">
        <f t="shared" si="80"/>
        <v>120</v>
      </c>
      <c r="O111" s="14"/>
      <c r="P111" s="14">
        <f t="shared" si="82"/>
        <v>0</v>
      </c>
      <c r="Q111" s="14"/>
      <c r="R111" s="14">
        <f t="shared" si="83"/>
        <v>0</v>
      </c>
      <c r="S111" s="14"/>
      <c r="T111" s="15"/>
    </row>
    <row r="112" spans="1:20" ht="14.25" x14ac:dyDescent="0.2">
      <c r="A112" s="3">
        <v>87</v>
      </c>
      <c r="B112" s="11"/>
      <c r="C112" s="11" t="s">
        <v>135</v>
      </c>
      <c r="D112" s="24" t="s">
        <v>137</v>
      </c>
      <c r="E112" s="11" t="s">
        <v>16</v>
      </c>
      <c r="F112" s="27">
        <v>5</v>
      </c>
      <c r="G112" s="14">
        <v>55</v>
      </c>
      <c r="H112" s="14">
        <f t="shared" si="81"/>
        <v>275</v>
      </c>
      <c r="I112" s="102">
        <v>40</v>
      </c>
      <c r="J112" s="14">
        <f t="shared" si="77"/>
        <v>200</v>
      </c>
      <c r="K112" s="102">
        <v>50</v>
      </c>
      <c r="L112" s="14">
        <f t="shared" si="56"/>
        <v>250</v>
      </c>
      <c r="M112" s="102">
        <v>60</v>
      </c>
      <c r="N112" s="14">
        <f t="shared" si="80"/>
        <v>300</v>
      </c>
      <c r="O112" s="14"/>
      <c r="P112" s="14">
        <f t="shared" si="82"/>
        <v>0</v>
      </c>
      <c r="Q112" s="14"/>
      <c r="R112" s="14">
        <f t="shared" si="83"/>
        <v>0</v>
      </c>
      <c r="S112" s="14"/>
      <c r="T112" s="15"/>
    </row>
    <row r="113" spans="1:20" ht="14.25" x14ac:dyDescent="0.2">
      <c r="A113" s="3">
        <v>88</v>
      </c>
      <c r="B113" s="11"/>
      <c r="C113" s="11" t="s">
        <v>135</v>
      </c>
      <c r="D113" s="24" t="s">
        <v>31</v>
      </c>
      <c r="E113" s="11" t="s">
        <v>14</v>
      </c>
      <c r="F113" s="27">
        <v>1141</v>
      </c>
      <c r="G113" s="14">
        <v>4</v>
      </c>
      <c r="H113" s="14">
        <f t="shared" si="81"/>
        <v>4564</v>
      </c>
      <c r="I113" s="102">
        <v>1.95</v>
      </c>
      <c r="J113" s="14">
        <f t="shared" si="77"/>
        <v>2224.9499999999998</v>
      </c>
      <c r="K113" s="102">
        <v>1.75</v>
      </c>
      <c r="L113" s="14">
        <f t="shared" si="56"/>
        <v>1996.75</v>
      </c>
      <c r="M113" s="102">
        <v>3.2</v>
      </c>
      <c r="N113" s="14">
        <f t="shared" si="80"/>
        <v>3651.2000000000003</v>
      </c>
      <c r="O113" s="14"/>
      <c r="P113" s="14">
        <f t="shared" si="82"/>
        <v>0</v>
      </c>
      <c r="Q113" s="14"/>
      <c r="R113" s="14">
        <f t="shared" si="83"/>
        <v>0</v>
      </c>
      <c r="S113" s="14"/>
      <c r="T113" s="15"/>
    </row>
    <row r="114" spans="1:20" ht="14.25" x14ac:dyDescent="0.2">
      <c r="A114" s="3">
        <v>89</v>
      </c>
      <c r="B114" s="11"/>
      <c r="C114" s="11" t="s">
        <v>135</v>
      </c>
      <c r="D114" s="24" t="s">
        <v>35</v>
      </c>
      <c r="E114" s="11" t="s">
        <v>16</v>
      </c>
      <c r="F114" s="27">
        <v>14</v>
      </c>
      <c r="G114" s="14">
        <v>75</v>
      </c>
      <c r="H114" s="14">
        <f t="shared" si="81"/>
        <v>1050</v>
      </c>
      <c r="I114" s="102">
        <v>85</v>
      </c>
      <c r="J114" s="14">
        <f t="shared" si="77"/>
        <v>1190</v>
      </c>
      <c r="K114" s="102">
        <v>55</v>
      </c>
      <c r="L114" s="14">
        <f t="shared" si="56"/>
        <v>770</v>
      </c>
      <c r="M114" s="102">
        <v>75</v>
      </c>
      <c r="N114" s="14">
        <f t="shared" si="80"/>
        <v>1050</v>
      </c>
      <c r="O114" s="14"/>
      <c r="P114" s="14">
        <f t="shared" si="82"/>
        <v>0</v>
      </c>
      <c r="Q114" s="14"/>
      <c r="R114" s="14">
        <f t="shared" si="83"/>
        <v>0</v>
      </c>
      <c r="S114" s="14"/>
      <c r="T114" s="15"/>
    </row>
    <row r="115" spans="1:20" ht="14.25" x14ac:dyDescent="0.2">
      <c r="A115" s="3">
        <v>90</v>
      </c>
      <c r="B115" s="11"/>
      <c r="C115" s="11" t="s">
        <v>135</v>
      </c>
      <c r="D115" s="13" t="s">
        <v>10</v>
      </c>
      <c r="E115" s="11" t="s">
        <v>69</v>
      </c>
      <c r="F115" s="27">
        <v>1</v>
      </c>
      <c r="G115" s="14">
        <v>1000</v>
      </c>
      <c r="H115" s="14">
        <f t="shared" si="81"/>
        <v>1000</v>
      </c>
      <c r="I115" s="102">
        <v>50</v>
      </c>
      <c r="J115" s="14">
        <f t="shared" si="77"/>
        <v>50</v>
      </c>
      <c r="K115" s="102">
        <v>500</v>
      </c>
      <c r="L115" s="14">
        <f t="shared" si="56"/>
        <v>500</v>
      </c>
      <c r="M115" s="102">
        <v>1000</v>
      </c>
      <c r="N115" s="14">
        <f t="shared" si="80"/>
        <v>1000</v>
      </c>
      <c r="O115" s="14"/>
      <c r="P115" s="14">
        <f t="shared" si="82"/>
        <v>0</v>
      </c>
      <c r="Q115" s="14"/>
      <c r="R115" s="14">
        <f t="shared" si="83"/>
        <v>0</v>
      </c>
      <c r="S115" s="14"/>
      <c r="T115" s="15"/>
    </row>
    <row r="116" spans="1:20" ht="14.25" x14ac:dyDescent="0.2">
      <c r="A116" s="3">
        <v>91</v>
      </c>
      <c r="B116" s="11"/>
      <c r="C116" s="11" t="s">
        <v>135</v>
      </c>
      <c r="D116" s="26" t="s">
        <v>12</v>
      </c>
      <c r="E116" s="11" t="s">
        <v>11</v>
      </c>
      <c r="F116" s="27">
        <v>1</v>
      </c>
      <c r="G116" s="14">
        <v>410</v>
      </c>
      <c r="H116" s="14">
        <f t="shared" si="81"/>
        <v>410</v>
      </c>
      <c r="I116" s="102">
        <v>50</v>
      </c>
      <c r="J116" s="14">
        <f>(I116*F116)</f>
        <v>50</v>
      </c>
      <c r="K116" s="102">
        <v>1000</v>
      </c>
      <c r="L116" s="14">
        <f t="shared" si="56"/>
        <v>1000</v>
      </c>
      <c r="M116" s="102">
        <v>100</v>
      </c>
      <c r="N116" s="14">
        <f t="shared" si="80"/>
        <v>100</v>
      </c>
      <c r="O116" s="14"/>
      <c r="P116" s="14">
        <f t="shared" si="82"/>
        <v>0</v>
      </c>
      <c r="Q116" s="14"/>
      <c r="R116" s="14">
        <f t="shared" si="83"/>
        <v>0</v>
      </c>
      <c r="S116" s="14"/>
      <c r="T116" s="15"/>
    </row>
    <row r="117" spans="1:20" x14ac:dyDescent="0.2">
      <c r="B117" s="11"/>
      <c r="C117" s="11"/>
      <c r="D117" s="20" t="s">
        <v>136</v>
      </c>
      <c r="E117" s="11"/>
      <c r="F117" s="27"/>
      <c r="G117" s="14"/>
      <c r="H117" s="15">
        <f>SUM(H104:H116)</f>
        <v>19640</v>
      </c>
      <c r="I117" s="14"/>
      <c r="J117" s="15">
        <f>SUM(J104:J116)</f>
        <v>14247.849999999999</v>
      </c>
      <c r="K117" s="14"/>
      <c r="L117" s="15">
        <f>SUM(L104:L116)</f>
        <v>16016</v>
      </c>
      <c r="M117" s="103"/>
      <c r="N117" s="15">
        <f>SUM(N104:N116)</f>
        <v>17994.600000000002</v>
      </c>
      <c r="O117" s="14"/>
      <c r="P117" s="15">
        <f>SUM(P104:P116)</f>
        <v>0</v>
      </c>
      <c r="Q117" s="14"/>
      <c r="R117" s="15">
        <f t="shared" ref="R117" si="84">SUM(R104:R116)</f>
        <v>0</v>
      </c>
      <c r="S117" s="14"/>
      <c r="T117" s="15"/>
    </row>
    <row r="118" spans="1:20" ht="15" x14ac:dyDescent="0.25">
      <c r="B118" s="11"/>
      <c r="C118" s="11"/>
      <c r="D118" s="19"/>
      <c r="E118" s="11"/>
      <c r="F118" s="27"/>
      <c r="G118" s="14"/>
      <c r="H118" s="15"/>
      <c r="I118" s="14"/>
      <c r="J118" s="15"/>
      <c r="K118" s="14"/>
      <c r="L118" s="15"/>
      <c r="M118" s="14"/>
      <c r="N118" s="15"/>
      <c r="O118" s="14"/>
      <c r="P118" s="15"/>
      <c r="Q118" s="32"/>
      <c r="R118" s="15"/>
      <c r="S118" s="14"/>
      <c r="T118" s="15"/>
    </row>
    <row r="119" spans="1:20" x14ac:dyDescent="0.2">
      <c r="A119" s="3"/>
      <c r="B119" s="11"/>
      <c r="C119" s="11"/>
      <c r="D119" s="24"/>
      <c r="E119" s="11"/>
      <c r="F119" s="27"/>
      <c r="G119" s="14"/>
      <c r="H119" s="15"/>
      <c r="I119" s="14"/>
      <c r="J119" s="15"/>
      <c r="K119" s="14"/>
      <c r="L119" s="15"/>
      <c r="M119" s="14"/>
      <c r="N119" s="15"/>
      <c r="O119" s="14"/>
      <c r="P119" s="15"/>
      <c r="Q119" s="32"/>
      <c r="R119" s="15"/>
      <c r="S119" s="14"/>
      <c r="T119" s="15"/>
    </row>
    <row r="120" spans="1:20" x14ac:dyDescent="0.2">
      <c r="B120" s="11"/>
      <c r="C120" s="11"/>
      <c r="D120" s="20"/>
      <c r="E120" s="11"/>
      <c r="F120" s="27"/>
      <c r="G120" s="14"/>
      <c r="H120" s="15"/>
      <c r="I120" s="14"/>
      <c r="J120" s="15"/>
      <c r="K120" s="14"/>
      <c r="L120" s="15"/>
      <c r="M120" s="14"/>
      <c r="N120" s="15"/>
      <c r="O120" s="14"/>
      <c r="P120" s="15"/>
      <c r="Q120" s="32"/>
      <c r="R120" s="15"/>
      <c r="S120" s="14"/>
      <c r="T120" s="15"/>
    </row>
    <row r="121" spans="1:20" x14ac:dyDescent="0.2">
      <c r="B121" s="11"/>
      <c r="C121" s="13"/>
      <c r="D121" s="20" t="s">
        <v>25</v>
      </c>
      <c r="E121" s="13"/>
      <c r="F121" s="13"/>
      <c r="G121" s="14"/>
      <c r="H121" s="15">
        <f>(H15+H31+H44+H57+H63+H78+H85+H102+H117)</f>
        <v>472148.31000000006</v>
      </c>
      <c r="I121" s="14"/>
      <c r="J121" s="15">
        <f>(J15+J31+J44+J57+J63+J78+J85+J102+J117)</f>
        <v>414129.21500000003</v>
      </c>
      <c r="K121" s="14"/>
      <c r="L121" s="15">
        <f>(L15+L31+L44+L57+L63+L78+L85+L102+L117)</f>
        <v>426376.57000000007</v>
      </c>
      <c r="M121" s="14"/>
      <c r="N121" s="15">
        <f>(N15+N31+N44+N57+N63+N78+N85+N102+N117)</f>
        <v>511564.51999999996</v>
      </c>
      <c r="O121" s="14"/>
      <c r="P121" s="15">
        <f>(P15+P31+P44+P57+P63+P78+P85+P102+P117)</f>
        <v>0</v>
      </c>
      <c r="Q121" s="14"/>
      <c r="R121" s="15">
        <f>(R15+R31+R44+R57+R63+R78+R85+R102+R117)</f>
        <v>0</v>
      </c>
      <c r="S121" s="14"/>
      <c r="T121" s="15">
        <f>(T15+T31+T44+T57+T63)</f>
        <v>0</v>
      </c>
    </row>
    <row r="122" spans="1:20" ht="15.75" thickBot="1" x14ac:dyDescent="0.3">
      <c r="A122" s="68"/>
      <c r="B122" s="68"/>
      <c r="C122" s="68"/>
      <c r="D122" s="69"/>
      <c r="E122" s="70"/>
      <c r="F122" s="70"/>
      <c r="G122" s="30"/>
      <c r="H122" s="29"/>
      <c r="I122" s="28"/>
      <c r="J122" s="71">
        <f t="shared" ref="J122" si="85">((J121-H121)/H121)*100</f>
        <v>-12.288319956074824</v>
      </c>
      <c r="K122" s="28"/>
      <c r="L122" s="71">
        <f t="shared" ref="L122" si="86">((L121-H121)/H121)*100</f>
        <v>-9.6943564194903047</v>
      </c>
      <c r="M122" s="71"/>
      <c r="N122" s="71">
        <f t="shared" ref="N122" si="87">((N121-H121)/H121)*100</f>
        <v>8.3482687886778422</v>
      </c>
      <c r="O122" s="71"/>
      <c r="P122" s="71">
        <f t="shared" ref="P122" si="88">((P121-H121)/H121)*100</f>
        <v>-100</v>
      </c>
    </row>
    <row r="133" spans="1:1" ht="18" x14ac:dyDescent="0.25">
      <c r="A133" s="66" t="s">
        <v>78</v>
      </c>
    </row>
  </sheetData>
  <mergeCells count="7">
    <mergeCell ref="S7:T7"/>
    <mergeCell ref="Q7:R7"/>
    <mergeCell ref="G7:H7"/>
    <mergeCell ref="I7:J7"/>
    <mergeCell ref="K7:L7"/>
    <mergeCell ref="M7:N7"/>
    <mergeCell ref="O7:P7"/>
  </mergeCells>
  <phoneticPr fontId="10" type="noConversion"/>
  <pageMargins left="0.75" right="0.75" top="1" bottom="1" header="0.5" footer="0.5"/>
  <pageSetup paperSize="3" scale="53" fitToHeight="0" orientation="landscape" r:id="rId1"/>
  <headerFooter alignWithMargins="0"/>
  <rowBreaks count="1" manualBreakCount="1">
    <brk id="8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1235-2235-4DEF-809A-098538792A3E}">
  <dimension ref="A1:G31"/>
  <sheetViews>
    <sheetView view="pageBreakPreview" zoomScaleNormal="75" workbookViewId="0">
      <selection activeCell="Q9" sqref="Q9"/>
    </sheetView>
  </sheetViews>
  <sheetFormatPr defaultRowHeight="12.75" x14ac:dyDescent="0.2"/>
  <cols>
    <col min="1" max="1" width="4.28515625" customWidth="1"/>
    <col min="2" max="2" width="7.140625" customWidth="1"/>
    <col min="3" max="3" width="40.7109375" customWidth="1"/>
    <col min="4" max="4" width="6.7109375" customWidth="1"/>
    <col min="5" max="5" width="8.140625" customWidth="1"/>
    <col min="6" max="6" width="8.7109375" customWidth="1"/>
    <col min="7" max="7" width="11.7109375" customWidth="1"/>
  </cols>
  <sheetData>
    <row r="1" spans="1:7" ht="15.75" x14ac:dyDescent="0.25">
      <c r="A1" s="92" t="s">
        <v>91</v>
      </c>
      <c r="B1" s="92"/>
      <c r="C1" s="92"/>
      <c r="D1" s="92"/>
      <c r="E1" s="92"/>
      <c r="F1" s="92"/>
      <c r="G1" s="92"/>
    </row>
    <row r="2" spans="1:7" x14ac:dyDescent="0.2">
      <c r="A2" s="93" t="s">
        <v>45</v>
      </c>
      <c r="B2" s="93"/>
      <c r="C2" s="93"/>
      <c r="D2" s="93"/>
      <c r="E2" s="93"/>
      <c r="F2" s="93"/>
      <c r="G2" s="93"/>
    </row>
    <row r="3" spans="1:7" x14ac:dyDescent="0.2">
      <c r="A3" s="93" t="s">
        <v>88</v>
      </c>
      <c r="B3" s="93"/>
      <c r="C3" s="93"/>
      <c r="D3" s="93"/>
      <c r="E3" s="93"/>
      <c r="F3" s="93"/>
      <c r="G3" s="93"/>
    </row>
    <row r="4" spans="1:7" ht="13.15" customHeight="1" x14ac:dyDescent="0.2">
      <c r="A4" s="94" t="s">
        <v>92</v>
      </c>
      <c r="B4" s="94"/>
      <c r="C4" s="94"/>
      <c r="D4" s="94"/>
      <c r="E4" s="94"/>
      <c r="F4" s="94"/>
      <c r="G4" s="94"/>
    </row>
    <row r="5" spans="1:7" x14ac:dyDescent="0.2">
      <c r="A5" s="94"/>
      <c r="B5" s="94"/>
      <c r="C5" s="94"/>
      <c r="D5" s="94"/>
      <c r="E5" s="94"/>
      <c r="F5" s="94"/>
      <c r="G5" s="94"/>
    </row>
    <row r="6" spans="1:7" ht="13.5" thickBot="1" x14ac:dyDescent="0.25">
      <c r="A6" s="95"/>
      <c r="B6" s="95"/>
      <c r="C6" s="95"/>
      <c r="D6" s="95"/>
      <c r="E6" s="95"/>
      <c r="F6" s="95"/>
      <c r="G6" s="95"/>
    </row>
    <row r="7" spans="1:7" ht="13.5" thickBot="1" x14ac:dyDescent="0.25">
      <c r="A7" s="37"/>
      <c r="B7" s="37"/>
      <c r="C7" s="37"/>
      <c r="D7" s="37"/>
      <c r="E7" s="38"/>
      <c r="F7" s="90" t="s">
        <v>21</v>
      </c>
      <c r="G7" s="91"/>
    </row>
    <row r="8" spans="1:7" x14ac:dyDescent="0.2">
      <c r="A8" s="39" t="s">
        <v>46</v>
      </c>
      <c r="B8" s="11"/>
      <c r="C8" s="27"/>
      <c r="D8" s="40"/>
      <c r="E8" s="41"/>
      <c r="F8" s="42" t="s">
        <v>4</v>
      </c>
      <c r="G8" s="43" t="s">
        <v>47</v>
      </c>
    </row>
    <row r="9" spans="1:7" ht="13.5" thickBot="1" x14ac:dyDescent="0.25">
      <c r="A9" s="39" t="s">
        <v>48</v>
      </c>
      <c r="B9" s="11" t="s">
        <v>49</v>
      </c>
      <c r="C9" s="27" t="s">
        <v>3</v>
      </c>
      <c r="D9" s="44" t="s">
        <v>4</v>
      </c>
      <c r="E9" s="45" t="s">
        <v>50</v>
      </c>
      <c r="F9" s="46" t="s">
        <v>51</v>
      </c>
      <c r="G9" s="47" t="s">
        <v>52</v>
      </c>
    </row>
    <row r="10" spans="1:7" x14ac:dyDescent="0.2">
      <c r="A10" s="48"/>
      <c r="B10" s="49"/>
      <c r="C10" s="50"/>
      <c r="D10" s="49"/>
      <c r="E10" s="43"/>
      <c r="F10" s="41"/>
      <c r="G10" s="51"/>
    </row>
    <row r="11" spans="1:7" x14ac:dyDescent="0.2">
      <c r="A11" s="39"/>
      <c r="B11" s="3"/>
      <c r="C11" s="36" t="s">
        <v>88</v>
      </c>
      <c r="D11" s="3"/>
      <c r="E11" s="52"/>
      <c r="F11" s="41"/>
      <c r="G11" s="72"/>
    </row>
    <row r="12" spans="1:7" x14ac:dyDescent="0.2">
      <c r="A12" s="39"/>
      <c r="B12" s="3"/>
      <c r="C12" s="3"/>
      <c r="D12" s="3"/>
      <c r="E12" s="52"/>
      <c r="F12" s="41"/>
      <c r="G12" s="72"/>
    </row>
    <row r="13" spans="1:7" x14ac:dyDescent="0.2">
      <c r="A13" s="45">
        <v>1</v>
      </c>
      <c r="B13" s="3">
        <v>642</v>
      </c>
      <c r="C13" s="53" t="s">
        <v>53</v>
      </c>
      <c r="D13" s="3" t="s">
        <v>8</v>
      </c>
      <c r="E13" s="52">
        <v>4.6500000000000004</v>
      </c>
      <c r="F13" s="54">
        <v>800</v>
      </c>
      <c r="G13" s="55">
        <f t="shared" ref="G13:G26" ca="1" si="0">IF(CELL("TYPE",E13)="l",F13*1,E13*F13)</f>
        <v>3720.0000000000005</v>
      </c>
    </row>
    <row r="14" spans="1:7" x14ac:dyDescent="0.2">
      <c r="A14" s="45">
        <v>2</v>
      </c>
      <c r="B14" s="3">
        <v>642</v>
      </c>
      <c r="C14" s="53" t="s">
        <v>54</v>
      </c>
      <c r="D14" s="3" t="s">
        <v>8</v>
      </c>
      <c r="E14" s="52">
        <v>3.97</v>
      </c>
      <c r="F14" s="54">
        <v>500</v>
      </c>
      <c r="G14" s="55">
        <f t="shared" ca="1" si="0"/>
        <v>1985</v>
      </c>
    </row>
    <row r="15" spans="1:7" x14ac:dyDescent="0.2">
      <c r="A15" s="45">
        <v>3</v>
      </c>
      <c r="B15" s="3">
        <v>642</v>
      </c>
      <c r="C15" s="53" t="s">
        <v>79</v>
      </c>
      <c r="D15" s="3" t="s">
        <v>8</v>
      </c>
      <c r="E15" s="52">
        <v>0.34</v>
      </c>
      <c r="F15" s="54">
        <v>500</v>
      </c>
      <c r="G15" s="55">
        <f t="shared" ca="1" si="0"/>
        <v>170</v>
      </c>
    </row>
    <row r="16" spans="1:7" x14ac:dyDescent="0.2">
      <c r="A16" s="45">
        <v>4</v>
      </c>
      <c r="B16" s="3">
        <v>642</v>
      </c>
      <c r="C16" s="53" t="s">
        <v>55</v>
      </c>
      <c r="D16" s="3" t="s">
        <v>14</v>
      </c>
      <c r="E16" s="52">
        <v>950</v>
      </c>
      <c r="F16" s="54">
        <v>0.5</v>
      </c>
      <c r="G16" s="55">
        <f t="shared" ca="1" si="0"/>
        <v>475</v>
      </c>
    </row>
    <row r="17" spans="1:7" x14ac:dyDescent="0.2">
      <c r="A17" s="45">
        <v>5</v>
      </c>
      <c r="B17" s="3">
        <v>642</v>
      </c>
      <c r="C17" s="53" t="s">
        <v>56</v>
      </c>
      <c r="D17" s="3" t="s">
        <v>14</v>
      </c>
      <c r="E17" s="52">
        <v>262</v>
      </c>
      <c r="F17" s="54">
        <v>3</v>
      </c>
      <c r="G17" s="55">
        <f t="shared" ca="1" si="0"/>
        <v>786</v>
      </c>
    </row>
    <row r="18" spans="1:7" x14ac:dyDescent="0.2">
      <c r="A18" s="45">
        <v>6</v>
      </c>
      <c r="B18" s="3">
        <v>642</v>
      </c>
      <c r="C18" s="53" t="s">
        <v>80</v>
      </c>
      <c r="D18" s="3" t="s">
        <v>14</v>
      </c>
      <c r="E18" s="52">
        <v>437</v>
      </c>
      <c r="F18" s="54">
        <v>2.2000000000000002</v>
      </c>
      <c r="G18" s="55">
        <f t="shared" ca="1" si="0"/>
        <v>961.40000000000009</v>
      </c>
    </row>
    <row r="19" spans="1:7" x14ac:dyDescent="0.2">
      <c r="A19" s="45">
        <v>7</v>
      </c>
      <c r="B19" s="3">
        <v>642</v>
      </c>
      <c r="C19" s="53" t="s">
        <v>81</v>
      </c>
      <c r="D19" s="3" t="s">
        <v>16</v>
      </c>
      <c r="E19" s="52">
        <v>60</v>
      </c>
      <c r="F19" s="54">
        <v>2.2000000000000002</v>
      </c>
      <c r="G19" s="55">
        <f t="shared" ca="1" si="0"/>
        <v>132</v>
      </c>
    </row>
    <row r="20" spans="1:7" x14ac:dyDescent="0.2">
      <c r="A20" s="45">
        <v>8</v>
      </c>
      <c r="B20" s="3">
        <v>642</v>
      </c>
      <c r="C20" s="53" t="s">
        <v>57</v>
      </c>
      <c r="D20" s="3" t="s">
        <v>16</v>
      </c>
      <c r="E20" s="52">
        <v>28</v>
      </c>
      <c r="F20" s="54">
        <v>50</v>
      </c>
      <c r="G20" s="55">
        <f t="shared" ca="1" si="0"/>
        <v>1400</v>
      </c>
    </row>
    <row r="21" spans="1:7" x14ac:dyDescent="0.2">
      <c r="A21" s="45">
        <v>9</v>
      </c>
      <c r="B21" s="3">
        <v>642</v>
      </c>
      <c r="C21" s="53" t="s">
        <v>82</v>
      </c>
      <c r="D21" s="3" t="s">
        <v>16</v>
      </c>
      <c r="E21" s="52">
        <v>6</v>
      </c>
      <c r="F21" s="54">
        <v>55</v>
      </c>
      <c r="G21" s="55">
        <f t="shared" ca="1" si="0"/>
        <v>330</v>
      </c>
    </row>
    <row r="22" spans="1:7" x14ac:dyDescent="0.2">
      <c r="A22" s="45">
        <v>10</v>
      </c>
      <c r="B22" s="3">
        <v>642</v>
      </c>
      <c r="C22" s="53" t="s">
        <v>83</v>
      </c>
      <c r="D22" s="3" t="s">
        <v>17</v>
      </c>
      <c r="E22" s="52">
        <v>180</v>
      </c>
      <c r="F22" s="54">
        <v>2.2999999999999998</v>
      </c>
      <c r="G22" s="55">
        <f t="shared" ca="1" si="0"/>
        <v>413.99999999999994</v>
      </c>
    </row>
    <row r="23" spans="1:7" x14ac:dyDescent="0.2">
      <c r="A23" s="45">
        <v>11</v>
      </c>
      <c r="B23" s="3">
        <v>642</v>
      </c>
      <c r="C23" s="53" t="s">
        <v>84</v>
      </c>
      <c r="D23" s="3" t="s">
        <v>16</v>
      </c>
      <c r="E23" s="52">
        <v>7</v>
      </c>
      <c r="F23" s="54">
        <v>75</v>
      </c>
      <c r="G23" s="55">
        <f t="shared" ca="1" si="0"/>
        <v>525</v>
      </c>
    </row>
    <row r="24" spans="1:7" x14ac:dyDescent="0.2">
      <c r="A24" s="45">
        <v>12</v>
      </c>
      <c r="B24" s="3">
        <v>642</v>
      </c>
      <c r="C24" s="53" t="s">
        <v>85</v>
      </c>
      <c r="D24" s="3" t="s">
        <v>14</v>
      </c>
      <c r="E24" s="52">
        <v>100</v>
      </c>
      <c r="F24" s="54">
        <v>4</v>
      </c>
      <c r="G24" s="55">
        <f t="shared" ca="1" si="0"/>
        <v>400</v>
      </c>
    </row>
    <row r="25" spans="1:7" x14ac:dyDescent="0.2">
      <c r="A25" s="45"/>
      <c r="B25" s="3">
        <v>624</v>
      </c>
      <c r="C25" s="53" t="s">
        <v>73</v>
      </c>
      <c r="D25" s="3" t="s">
        <v>89</v>
      </c>
      <c r="E25" s="52">
        <v>1</v>
      </c>
      <c r="F25" s="54">
        <v>600</v>
      </c>
      <c r="G25" s="55">
        <f t="shared" ca="1" si="0"/>
        <v>600</v>
      </c>
    </row>
    <row r="26" spans="1:7" x14ac:dyDescent="0.2">
      <c r="A26" s="45"/>
      <c r="B26" s="3">
        <v>103.5</v>
      </c>
      <c r="C26" s="53" t="s">
        <v>86</v>
      </c>
      <c r="D26" s="3" t="s">
        <v>89</v>
      </c>
      <c r="E26" s="52">
        <v>1</v>
      </c>
      <c r="F26" s="54">
        <v>300</v>
      </c>
      <c r="G26" s="55">
        <f t="shared" ca="1" si="0"/>
        <v>300</v>
      </c>
    </row>
    <row r="27" spans="1:7" x14ac:dyDescent="0.2">
      <c r="A27" s="39"/>
      <c r="B27" s="3"/>
      <c r="C27" s="34" t="s">
        <v>87</v>
      </c>
      <c r="D27" s="3"/>
      <c r="E27" s="52"/>
      <c r="F27" s="54"/>
      <c r="G27" s="56">
        <f ca="1">SUM(G13:G26)</f>
        <v>12198.4</v>
      </c>
    </row>
    <row r="28" spans="1:7" x14ac:dyDescent="0.2">
      <c r="A28" s="39"/>
      <c r="B28" s="3"/>
      <c r="C28" s="34"/>
      <c r="D28" s="3"/>
      <c r="E28" s="52"/>
      <c r="F28" s="54"/>
      <c r="G28" s="56"/>
    </row>
    <row r="29" spans="1:7" ht="13.5" thickBot="1" x14ac:dyDescent="0.25">
      <c r="A29" s="57"/>
      <c r="B29" s="37"/>
      <c r="C29" s="58"/>
      <c r="D29" s="37"/>
      <c r="E29" s="37"/>
      <c r="F29" s="57"/>
      <c r="G29" s="59"/>
    </row>
    <row r="31" spans="1:7" x14ac:dyDescent="0.2">
      <c r="B31" s="3"/>
      <c r="C31" s="53"/>
      <c r="D31" s="3"/>
      <c r="E31" s="3"/>
    </row>
  </sheetData>
  <mergeCells count="7">
    <mergeCell ref="F7:G7"/>
    <mergeCell ref="A1:G1"/>
    <mergeCell ref="A2:G2"/>
    <mergeCell ref="A3:G3"/>
    <mergeCell ref="A4:G4"/>
    <mergeCell ref="A5:G5"/>
    <mergeCell ref="A6:G6"/>
  </mergeCells>
  <pageMargins left="0.59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AC295-2111-4BF9-9A8B-73DFF8F6D364}">
  <sheetPr>
    <pageSetUpPr fitToPage="1"/>
  </sheetPr>
  <dimension ref="A1:O42"/>
  <sheetViews>
    <sheetView view="pageBreakPreview" zoomScale="130" zoomScaleNormal="75" zoomScaleSheetLayoutView="130" workbookViewId="0">
      <selection activeCell="C32" sqref="C32"/>
    </sheetView>
  </sheetViews>
  <sheetFormatPr defaultRowHeight="12.75" x14ac:dyDescent="0.2"/>
  <cols>
    <col min="1" max="1" width="4.28515625" customWidth="1"/>
    <col min="2" max="2" width="7.140625" customWidth="1"/>
    <col min="3" max="3" width="40.7109375" customWidth="1"/>
    <col min="4" max="4" width="6.7109375" customWidth="1"/>
    <col min="5" max="5" width="8.140625" customWidth="1"/>
    <col min="6" max="6" width="8.7109375" customWidth="1"/>
    <col min="7" max="7" width="11.7109375" customWidth="1"/>
    <col min="9" max="9" width="10.85546875" customWidth="1"/>
    <col min="10" max="10" width="10.28515625" customWidth="1"/>
    <col min="11" max="11" width="10" customWidth="1"/>
    <col min="15" max="15" width="10.140625" bestFit="1" customWidth="1"/>
  </cols>
  <sheetData>
    <row r="1" spans="1:15" x14ac:dyDescent="0.2">
      <c r="A1" s="93" t="s">
        <v>45</v>
      </c>
      <c r="B1" s="93"/>
      <c r="C1" s="93"/>
      <c r="D1" s="93"/>
      <c r="E1" s="93"/>
      <c r="F1" s="93"/>
      <c r="G1" s="93"/>
    </row>
    <row r="2" spans="1:15" x14ac:dyDescent="0.2">
      <c r="A2" s="93" t="s">
        <v>18</v>
      </c>
      <c r="B2" s="93"/>
      <c r="C2" s="93"/>
      <c r="D2" s="93"/>
      <c r="E2" s="93"/>
      <c r="F2" s="93"/>
      <c r="G2" s="93"/>
    </row>
    <row r="3" spans="1:15" ht="13.15" customHeight="1" x14ac:dyDescent="0.2">
      <c r="A3" s="94" t="s">
        <v>70</v>
      </c>
      <c r="B3" s="94"/>
      <c r="C3" s="94"/>
      <c r="D3" s="94"/>
      <c r="E3" s="94"/>
      <c r="F3" s="94"/>
      <c r="G3" s="94"/>
    </row>
    <row r="4" spans="1:15" ht="13.5" thickBot="1" x14ac:dyDescent="0.25">
      <c r="A4" s="94"/>
      <c r="B4" s="94"/>
      <c r="C4" s="94"/>
      <c r="D4" s="94"/>
      <c r="E4" s="94"/>
      <c r="F4" s="94"/>
      <c r="G4" s="94"/>
    </row>
    <row r="5" spans="1:15" ht="15.75" thickBot="1" x14ac:dyDescent="0.3">
      <c r="A5" s="37"/>
      <c r="B5" s="37"/>
      <c r="C5" s="60"/>
      <c r="D5" s="37"/>
      <c r="E5" s="38"/>
      <c r="F5" s="90" t="s">
        <v>21</v>
      </c>
      <c r="G5" s="91"/>
      <c r="H5" s="90"/>
      <c r="I5" s="91"/>
      <c r="J5" s="90"/>
      <c r="K5" s="91"/>
      <c r="L5" s="90"/>
      <c r="M5" s="91"/>
      <c r="N5" s="90"/>
      <c r="O5" s="91"/>
    </row>
    <row r="6" spans="1:15" x14ac:dyDescent="0.2">
      <c r="A6" s="39" t="s">
        <v>46</v>
      </c>
      <c r="B6" s="11"/>
      <c r="C6" s="27"/>
      <c r="D6" s="40"/>
      <c r="E6" s="41"/>
      <c r="F6" s="42" t="s">
        <v>4</v>
      </c>
      <c r="G6" s="43" t="s">
        <v>47</v>
      </c>
      <c r="H6" s="42" t="s">
        <v>4</v>
      </c>
      <c r="I6" s="43" t="s">
        <v>47</v>
      </c>
      <c r="J6" s="42" t="s">
        <v>4</v>
      </c>
      <c r="K6" s="43" t="s">
        <v>47</v>
      </c>
      <c r="L6" s="42" t="s">
        <v>4</v>
      </c>
      <c r="M6" s="43" t="s">
        <v>47</v>
      </c>
      <c r="N6" s="42" t="s">
        <v>4</v>
      </c>
      <c r="O6" s="43" t="s">
        <v>47</v>
      </c>
    </row>
    <row r="7" spans="1:15" ht="13.5" thickBot="1" x14ac:dyDescent="0.25">
      <c r="A7" s="39" t="s">
        <v>48</v>
      </c>
      <c r="B7" s="11" t="s">
        <v>49</v>
      </c>
      <c r="C7" s="27" t="s">
        <v>3</v>
      </c>
      <c r="D7" s="44" t="s">
        <v>4</v>
      </c>
      <c r="E7" s="45" t="s">
        <v>50</v>
      </c>
      <c r="F7" s="46" t="s">
        <v>51</v>
      </c>
      <c r="G7" s="47" t="s">
        <v>52</v>
      </c>
      <c r="H7" s="46" t="s">
        <v>51</v>
      </c>
      <c r="I7" s="47" t="s">
        <v>52</v>
      </c>
      <c r="J7" s="46" t="s">
        <v>51</v>
      </c>
      <c r="K7" s="47" t="s">
        <v>52</v>
      </c>
      <c r="L7" s="46" t="s">
        <v>51</v>
      </c>
      <c r="M7" s="47" t="s">
        <v>52</v>
      </c>
      <c r="N7" s="46" t="s">
        <v>51</v>
      </c>
      <c r="O7" s="47" t="s">
        <v>52</v>
      </c>
    </row>
    <row r="8" spans="1:15" x14ac:dyDescent="0.2">
      <c r="A8" s="48"/>
      <c r="B8" s="49"/>
      <c r="C8" s="50"/>
      <c r="D8" s="49"/>
      <c r="E8" s="43"/>
      <c r="F8" s="41"/>
      <c r="G8" s="51"/>
      <c r="H8" s="41"/>
      <c r="I8" s="51"/>
      <c r="J8" s="41"/>
      <c r="K8" s="51"/>
      <c r="L8" s="41"/>
      <c r="M8" s="51"/>
      <c r="N8" s="41"/>
      <c r="O8" s="51"/>
    </row>
    <row r="9" spans="1:15" x14ac:dyDescent="0.2">
      <c r="A9" s="39"/>
      <c r="B9" s="3"/>
      <c r="C9" s="36" t="s">
        <v>18</v>
      </c>
      <c r="D9" s="3"/>
      <c r="E9" s="52"/>
      <c r="F9" s="54"/>
      <c r="G9" s="56"/>
      <c r="H9" s="54"/>
      <c r="I9" s="56"/>
      <c r="J9" s="54"/>
      <c r="K9" s="56"/>
      <c r="L9" s="54"/>
      <c r="M9" s="56"/>
      <c r="N9" s="54"/>
      <c r="O9" s="56"/>
    </row>
    <row r="10" spans="1:15" x14ac:dyDescent="0.2">
      <c r="A10" s="45">
        <v>1</v>
      </c>
      <c r="B10" s="3">
        <v>642</v>
      </c>
      <c r="C10" s="53" t="s">
        <v>53</v>
      </c>
      <c r="D10" s="3" t="s">
        <v>8</v>
      </c>
      <c r="E10" s="52">
        <v>2.75</v>
      </c>
      <c r="F10" s="54">
        <v>800</v>
      </c>
      <c r="G10" s="55">
        <f ca="1">IF(CELL("TYPE",$E10)="l",F10*1,$E10*F10)</f>
        <v>2200</v>
      </c>
      <c r="H10" s="54"/>
      <c r="I10" s="55">
        <f t="shared" ref="I10" ca="1" si="0">IF(CELL("TYPE",$E10)="l",H10*1,$E10*H10)</f>
        <v>0</v>
      </c>
      <c r="J10" s="54"/>
      <c r="K10" s="55">
        <f t="shared" ref="K10" ca="1" si="1">IF(CELL("TYPE",$E10)="l",J10*1,$E10*J10)</f>
        <v>0</v>
      </c>
      <c r="L10" s="54"/>
      <c r="M10" s="55">
        <f t="shared" ref="M10" ca="1" si="2">IF(CELL("TYPE",$E10)="l",L10*1,$E10*L10)</f>
        <v>0</v>
      </c>
      <c r="N10" s="54"/>
      <c r="O10" s="55">
        <f t="shared" ref="O10" ca="1" si="3">IF(CELL("TYPE",$E10)="l",N10*1,$E10*N10)</f>
        <v>0</v>
      </c>
    </row>
    <row r="11" spans="1:15" x14ac:dyDescent="0.2">
      <c r="A11" s="45">
        <v>2</v>
      </c>
      <c r="B11" s="3">
        <v>642</v>
      </c>
      <c r="C11" s="53" t="s">
        <v>54</v>
      </c>
      <c r="D11" s="3" t="s">
        <v>8</v>
      </c>
      <c r="E11" s="52">
        <v>7.71</v>
      </c>
      <c r="F11" s="54">
        <v>550</v>
      </c>
      <c r="G11" s="55">
        <f t="shared" ref="G11:O20" ca="1" si="4">IF(CELL("TYPE",$E11)="l",F11*1,$E11*F11)</f>
        <v>4240.5</v>
      </c>
      <c r="H11" s="54"/>
      <c r="I11" s="55">
        <f t="shared" ca="1" si="4"/>
        <v>0</v>
      </c>
      <c r="J11" s="54"/>
      <c r="K11" s="55">
        <f t="shared" ca="1" si="4"/>
        <v>0</v>
      </c>
      <c r="L11" s="54"/>
      <c r="M11" s="55">
        <f t="shared" ca="1" si="4"/>
        <v>0</v>
      </c>
      <c r="N11" s="54"/>
      <c r="O11" s="55">
        <f t="shared" ca="1" si="4"/>
        <v>0</v>
      </c>
    </row>
    <row r="12" spans="1:15" x14ac:dyDescent="0.2">
      <c r="A12" s="45">
        <v>3</v>
      </c>
      <c r="B12" s="3">
        <v>642</v>
      </c>
      <c r="C12" s="53" t="s">
        <v>55</v>
      </c>
      <c r="D12" s="3" t="s">
        <v>14</v>
      </c>
      <c r="E12" s="52">
        <v>272</v>
      </c>
      <c r="F12" s="54">
        <v>1</v>
      </c>
      <c r="G12" s="55">
        <f t="shared" ca="1" si="4"/>
        <v>272</v>
      </c>
      <c r="H12" s="54"/>
      <c r="I12" s="55">
        <f t="shared" ca="1" si="4"/>
        <v>0</v>
      </c>
      <c r="J12" s="54"/>
      <c r="K12" s="55">
        <f t="shared" ca="1" si="4"/>
        <v>0</v>
      </c>
      <c r="L12" s="54"/>
      <c r="M12" s="55">
        <f t="shared" ca="1" si="4"/>
        <v>0</v>
      </c>
      <c r="N12" s="54"/>
      <c r="O12" s="55">
        <f t="shared" ca="1" si="4"/>
        <v>0</v>
      </c>
    </row>
    <row r="13" spans="1:15" x14ac:dyDescent="0.2">
      <c r="A13" s="45">
        <v>4</v>
      </c>
      <c r="B13" s="3">
        <v>642</v>
      </c>
      <c r="C13" s="53" t="s">
        <v>56</v>
      </c>
      <c r="D13" s="3" t="s">
        <v>14</v>
      </c>
      <c r="E13" s="52">
        <v>89</v>
      </c>
      <c r="F13" s="54">
        <v>4</v>
      </c>
      <c r="G13" s="55">
        <f t="shared" ca="1" si="4"/>
        <v>356</v>
      </c>
      <c r="H13" s="54"/>
      <c r="I13" s="55">
        <f t="shared" ca="1" si="4"/>
        <v>0</v>
      </c>
      <c r="J13" s="54"/>
      <c r="K13" s="55">
        <f t="shared" ca="1" si="4"/>
        <v>0</v>
      </c>
      <c r="L13" s="54"/>
      <c r="M13" s="55">
        <f t="shared" ca="1" si="4"/>
        <v>0</v>
      </c>
      <c r="N13" s="54"/>
      <c r="O13" s="55">
        <f t="shared" ca="1" si="4"/>
        <v>0</v>
      </c>
    </row>
    <row r="14" spans="1:15" x14ac:dyDescent="0.2">
      <c r="A14" s="45">
        <v>5</v>
      </c>
      <c r="B14" s="3">
        <v>642</v>
      </c>
      <c r="C14" s="53" t="s">
        <v>58</v>
      </c>
      <c r="D14" s="3" t="s">
        <v>14</v>
      </c>
      <c r="E14" s="52">
        <v>128</v>
      </c>
      <c r="F14" s="54">
        <v>3.5</v>
      </c>
      <c r="G14" s="55">
        <f t="shared" ca="1" si="4"/>
        <v>448</v>
      </c>
      <c r="H14" s="54"/>
      <c r="I14" s="55">
        <f t="shared" ca="1" si="4"/>
        <v>0</v>
      </c>
      <c r="J14" s="54"/>
      <c r="K14" s="55">
        <f t="shared" ca="1" si="4"/>
        <v>0</v>
      </c>
      <c r="L14" s="54"/>
      <c r="M14" s="55">
        <f t="shared" ca="1" si="4"/>
        <v>0</v>
      </c>
      <c r="N14" s="54"/>
      <c r="O14" s="55">
        <f t="shared" ca="1" si="4"/>
        <v>0</v>
      </c>
    </row>
    <row r="15" spans="1:15" x14ac:dyDescent="0.2">
      <c r="A15" s="45">
        <v>6</v>
      </c>
      <c r="B15" s="3">
        <v>642</v>
      </c>
      <c r="C15" s="53" t="s">
        <v>57</v>
      </c>
      <c r="D15" s="3" t="s">
        <v>16</v>
      </c>
      <c r="E15" s="52">
        <v>5</v>
      </c>
      <c r="F15" s="54">
        <v>75</v>
      </c>
      <c r="G15" s="55">
        <f t="shared" ca="1" si="4"/>
        <v>375</v>
      </c>
      <c r="H15" s="54"/>
      <c r="I15" s="55">
        <f t="shared" ca="1" si="4"/>
        <v>0</v>
      </c>
      <c r="J15" s="54"/>
      <c r="K15" s="55">
        <f t="shared" ca="1" si="4"/>
        <v>0</v>
      </c>
      <c r="L15" s="54"/>
      <c r="M15" s="55">
        <f t="shared" ca="1" si="4"/>
        <v>0</v>
      </c>
      <c r="N15" s="54"/>
      <c r="O15" s="55">
        <f t="shared" ca="1" si="4"/>
        <v>0</v>
      </c>
    </row>
    <row r="16" spans="1:15" x14ac:dyDescent="0.2">
      <c r="A16" s="45">
        <v>7</v>
      </c>
      <c r="B16" s="3">
        <v>642</v>
      </c>
      <c r="C16" s="53" t="s">
        <v>59</v>
      </c>
      <c r="D16" s="3" t="s">
        <v>16</v>
      </c>
      <c r="E16" s="52">
        <v>2</v>
      </c>
      <c r="F16" s="54">
        <v>85</v>
      </c>
      <c r="G16" s="55">
        <f t="shared" ca="1" si="4"/>
        <v>170</v>
      </c>
      <c r="H16" s="54"/>
      <c r="I16" s="55">
        <f t="shared" ca="1" si="4"/>
        <v>0</v>
      </c>
      <c r="J16" s="54"/>
      <c r="K16" s="55">
        <f t="shared" ca="1" si="4"/>
        <v>0</v>
      </c>
      <c r="L16" s="54"/>
      <c r="M16" s="55">
        <f t="shared" ca="1" si="4"/>
        <v>0</v>
      </c>
      <c r="N16" s="54"/>
      <c r="O16" s="55">
        <f t="shared" ca="1" si="4"/>
        <v>0</v>
      </c>
    </row>
    <row r="17" spans="1:15" x14ac:dyDescent="0.2">
      <c r="A17" s="45">
        <v>8</v>
      </c>
      <c r="B17" s="3">
        <v>642</v>
      </c>
      <c r="C17" s="53" t="s">
        <v>60</v>
      </c>
      <c r="D17" s="3" t="s">
        <v>16</v>
      </c>
      <c r="E17" s="52">
        <v>1</v>
      </c>
      <c r="F17" s="54">
        <v>100</v>
      </c>
      <c r="G17" s="55">
        <f t="shared" ca="1" si="4"/>
        <v>100</v>
      </c>
      <c r="H17" s="54"/>
      <c r="I17" s="55">
        <f t="shared" ca="1" si="4"/>
        <v>0</v>
      </c>
      <c r="J17" s="54"/>
      <c r="K17" s="55">
        <f t="shared" ca="1" si="4"/>
        <v>0</v>
      </c>
      <c r="L17" s="54"/>
      <c r="M17" s="55">
        <f t="shared" ca="1" si="4"/>
        <v>0</v>
      </c>
      <c r="N17" s="54"/>
      <c r="O17" s="55">
        <f t="shared" ca="1" si="4"/>
        <v>0</v>
      </c>
    </row>
    <row r="18" spans="1:15" x14ac:dyDescent="0.2">
      <c r="A18" s="45">
        <v>9</v>
      </c>
      <c r="B18" s="3">
        <v>642</v>
      </c>
      <c r="C18" s="53" t="s">
        <v>61</v>
      </c>
      <c r="D18" s="3" t="s">
        <v>14</v>
      </c>
      <c r="E18" s="52">
        <v>120</v>
      </c>
      <c r="F18" s="54">
        <v>4</v>
      </c>
      <c r="G18" s="55">
        <f t="shared" ca="1" si="4"/>
        <v>480</v>
      </c>
      <c r="H18" s="54"/>
      <c r="I18" s="55">
        <f t="shared" ca="1" si="4"/>
        <v>0</v>
      </c>
      <c r="J18" s="54"/>
      <c r="K18" s="55">
        <f t="shared" ca="1" si="4"/>
        <v>0</v>
      </c>
      <c r="L18" s="54"/>
      <c r="M18" s="55">
        <f t="shared" ca="1" si="4"/>
        <v>0</v>
      </c>
      <c r="N18" s="54"/>
      <c r="O18" s="55">
        <f t="shared" ca="1" si="4"/>
        <v>0</v>
      </c>
    </row>
    <row r="19" spans="1:15" x14ac:dyDescent="0.2">
      <c r="A19" s="45">
        <v>10</v>
      </c>
      <c r="B19" s="3">
        <v>642</v>
      </c>
      <c r="C19" s="53" t="s">
        <v>74</v>
      </c>
      <c r="D19" s="3" t="s">
        <v>69</v>
      </c>
      <c r="E19" s="52">
        <v>1</v>
      </c>
      <c r="F19" s="54">
        <v>800</v>
      </c>
      <c r="G19" s="55">
        <f t="shared" ca="1" si="4"/>
        <v>800</v>
      </c>
      <c r="H19" s="54"/>
      <c r="I19" s="55">
        <f t="shared" ref="I19" ca="1" si="5">IF(CELL("TYPE",$E19)="l",H19*1,$E19*H19)</f>
        <v>0</v>
      </c>
      <c r="J19" s="54"/>
      <c r="K19" s="55">
        <f t="shared" ref="K19" ca="1" si="6">IF(CELL("TYPE",$E19)="l",J19*1,$E19*J19)</f>
        <v>0</v>
      </c>
      <c r="L19" s="54"/>
      <c r="M19" s="55">
        <f t="shared" ref="M19" ca="1" si="7">IF(CELL("TYPE",$E19)="l",L19*1,$E19*L19)</f>
        <v>0</v>
      </c>
      <c r="N19" s="54"/>
      <c r="O19" s="55">
        <f t="shared" ref="O19" ca="1" si="8">IF(CELL("TYPE",$E19)="l",N19*1,$E19*N19)</f>
        <v>0</v>
      </c>
    </row>
    <row r="20" spans="1:15" x14ac:dyDescent="0.2">
      <c r="A20" s="45">
        <v>11</v>
      </c>
      <c r="B20" s="3">
        <v>642</v>
      </c>
      <c r="C20" s="53" t="s">
        <v>75</v>
      </c>
      <c r="D20" s="3" t="s">
        <v>69</v>
      </c>
      <c r="E20" s="52">
        <v>1</v>
      </c>
      <c r="F20" s="54">
        <v>300</v>
      </c>
      <c r="G20" s="55">
        <f t="shared" ca="1" si="4"/>
        <v>300</v>
      </c>
      <c r="H20" s="54"/>
      <c r="I20" s="55">
        <f t="shared" ref="I20" ca="1" si="9">IF(CELL("TYPE",$E20)="l",H20*1,$E20*H20)</f>
        <v>0</v>
      </c>
      <c r="J20" s="54"/>
      <c r="K20" s="55">
        <f t="shared" ref="K20" ca="1" si="10">IF(CELL("TYPE",$E20)="l",J20*1,$E20*J20)</f>
        <v>0</v>
      </c>
      <c r="L20" s="54"/>
      <c r="M20" s="55">
        <f t="shared" ref="M20" ca="1" si="11">IF(CELL("TYPE",$E20)="l",L20*1,$E20*L20)</f>
        <v>0</v>
      </c>
      <c r="N20" s="54"/>
      <c r="O20" s="55">
        <f t="shared" ref="O20" ca="1" si="12">IF(CELL("TYPE",$E20)="l",N20*1,$E20*N20)</f>
        <v>0</v>
      </c>
    </row>
    <row r="21" spans="1:15" x14ac:dyDescent="0.2">
      <c r="A21" s="39"/>
      <c r="B21" s="3"/>
      <c r="C21" s="3"/>
      <c r="D21" s="3"/>
      <c r="E21" s="52"/>
      <c r="F21" s="54"/>
      <c r="G21" s="56"/>
      <c r="H21" s="54"/>
      <c r="I21" s="56"/>
      <c r="J21" s="54"/>
      <c r="K21" s="56"/>
      <c r="L21" s="54"/>
      <c r="M21" s="56"/>
      <c r="N21" s="54"/>
      <c r="O21" s="56"/>
    </row>
    <row r="22" spans="1:15" ht="13.5" thickBot="1" x14ac:dyDescent="0.25">
      <c r="A22" s="57"/>
      <c r="B22" s="37"/>
      <c r="C22" s="58" t="s">
        <v>76</v>
      </c>
      <c r="D22" s="37"/>
      <c r="E22" s="37"/>
      <c r="F22" s="57"/>
      <c r="G22" s="59">
        <f ca="1">SUM(G10:G20)</f>
        <v>9741.5</v>
      </c>
      <c r="H22" s="57"/>
      <c r="I22" s="59">
        <f t="shared" ref="I22" ca="1" si="13">SUM(I10:I20)</f>
        <v>0</v>
      </c>
      <c r="J22" s="57"/>
      <c r="K22" s="59">
        <f t="shared" ref="K22" ca="1" si="14">SUM(K10:K20)</f>
        <v>0</v>
      </c>
      <c r="L22" s="57"/>
      <c r="M22" s="59">
        <f t="shared" ref="M22" ca="1" si="15">SUM(M10:M20)</f>
        <v>0</v>
      </c>
      <c r="N22" s="57"/>
      <c r="O22" s="59">
        <f ca="1">SUM(O10:O20)</f>
        <v>0</v>
      </c>
    </row>
    <row r="26" spans="1:15" ht="15" x14ac:dyDescent="0.25">
      <c r="C26" s="61"/>
      <c r="F26" s="95"/>
      <c r="G26" s="95"/>
    </row>
    <row r="27" spans="1:15" x14ac:dyDescent="0.2">
      <c r="A27" s="53"/>
      <c r="B27" s="3"/>
      <c r="C27" s="3"/>
      <c r="F27" s="3"/>
      <c r="G27" s="3"/>
    </row>
    <row r="28" spans="1:15" x14ac:dyDescent="0.2">
      <c r="A28" s="53"/>
      <c r="B28" s="3"/>
      <c r="C28" s="3"/>
      <c r="D28" s="3"/>
      <c r="E28" s="3"/>
      <c r="F28" s="3"/>
      <c r="G28" s="3"/>
    </row>
    <row r="29" spans="1:15" x14ac:dyDescent="0.2">
      <c r="A29" s="53"/>
      <c r="B29" s="3"/>
      <c r="C29" s="36"/>
      <c r="D29" s="3"/>
      <c r="E29" s="3"/>
    </row>
    <row r="30" spans="1:15" x14ac:dyDescent="0.2">
      <c r="A30" s="53"/>
      <c r="B30" s="3"/>
      <c r="C30" s="36"/>
      <c r="D30" s="3"/>
      <c r="E30" s="3"/>
      <c r="F30" s="31"/>
      <c r="G30" s="62"/>
    </row>
    <row r="31" spans="1:15" x14ac:dyDescent="0.2">
      <c r="A31" s="3"/>
      <c r="B31" s="3"/>
      <c r="C31" s="53"/>
      <c r="D31" s="3"/>
      <c r="E31" s="3"/>
      <c r="F31" s="31"/>
      <c r="G31" s="31"/>
    </row>
    <row r="32" spans="1:15" x14ac:dyDescent="0.2">
      <c r="A32" s="3"/>
      <c r="B32" s="3"/>
      <c r="C32" s="53"/>
      <c r="D32" s="3"/>
      <c r="E32" s="3"/>
      <c r="F32" s="31"/>
      <c r="G32" s="31"/>
    </row>
    <row r="33" spans="1:7" x14ac:dyDescent="0.2">
      <c r="A33" s="3"/>
      <c r="B33" s="3"/>
      <c r="C33" s="53"/>
      <c r="D33" s="3"/>
      <c r="E33" s="3"/>
      <c r="F33" s="31"/>
      <c r="G33" s="31"/>
    </row>
    <row r="34" spans="1:7" x14ac:dyDescent="0.2">
      <c r="A34" s="3"/>
      <c r="B34" s="3"/>
      <c r="C34" s="53"/>
      <c r="D34" s="3"/>
      <c r="E34" s="3"/>
      <c r="F34" s="31"/>
      <c r="G34" s="31"/>
    </row>
    <row r="35" spans="1:7" x14ac:dyDescent="0.2">
      <c r="A35" s="3"/>
      <c r="B35" s="3"/>
      <c r="C35" s="53"/>
      <c r="D35" s="3"/>
      <c r="E35" s="3"/>
      <c r="F35" s="31"/>
      <c r="G35" s="31"/>
    </row>
    <row r="36" spans="1:7" x14ac:dyDescent="0.2">
      <c r="A36" s="3"/>
      <c r="B36" s="3"/>
      <c r="C36" s="53"/>
      <c r="D36" s="3"/>
      <c r="E36" s="3"/>
      <c r="F36" s="31"/>
      <c r="G36" s="31"/>
    </row>
    <row r="37" spans="1:7" x14ac:dyDescent="0.2">
      <c r="A37" s="3"/>
      <c r="B37" s="3"/>
      <c r="C37" s="53"/>
      <c r="D37" s="3"/>
      <c r="E37" s="3"/>
      <c r="F37" s="31"/>
      <c r="G37" s="31"/>
    </row>
    <row r="38" spans="1:7" x14ac:dyDescent="0.2">
      <c r="A38" s="3"/>
      <c r="B38" s="3"/>
      <c r="C38" s="53"/>
      <c r="D38" s="3"/>
      <c r="E38" s="3"/>
      <c r="F38" s="31"/>
      <c r="G38" s="31"/>
    </row>
    <row r="39" spans="1:7" x14ac:dyDescent="0.2">
      <c r="A39" s="3"/>
      <c r="B39" s="3"/>
      <c r="C39" s="53"/>
      <c r="D39" s="3"/>
      <c r="E39" s="3"/>
      <c r="F39" s="31"/>
      <c r="G39" s="31"/>
    </row>
    <row r="40" spans="1:7" x14ac:dyDescent="0.2">
      <c r="A40" s="3"/>
      <c r="B40" s="96"/>
      <c r="C40" s="96"/>
      <c r="D40" s="96"/>
      <c r="E40" s="96"/>
      <c r="F40" s="31"/>
      <c r="G40" s="62"/>
    </row>
    <row r="41" spans="1:7" x14ac:dyDescent="0.2">
      <c r="A41" s="53"/>
      <c r="B41" s="3"/>
      <c r="C41" s="3"/>
      <c r="D41" s="3"/>
      <c r="E41" s="3"/>
      <c r="F41" s="31"/>
      <c r="G41" s="62"/>
    </row>
    <row r="42" spans="1:7" x14ac:dyDescent="0.2">
      <c r="C42" s="34"/>
      <c r="G42" s="63"/>
    </row>
  </sheetData>
  <mergeCells count="11">
    <mergeCell ref="B40:E40"/>
    <mergeCell ref="A1:G1"/>
    <mergeCell ref="A2:G2"/>
    <mergeCell ref="A3:G3"/>
    <mergeCell ref="A4:G4"/>
    <mergeCell ref="F5:G5"/>
    <mergeCell ref="H5:I5"/>
    <mergeCell ref="J5:K5"/>
    <mergeCell ref="L5:M5"/>
    <mergeCell ref="N5:O5"/>
    <mergeCell ref="F26:G26"/>
  </mergeCells>
  <phoneticPr fontId="10" type="noConversion"/>
  <printOptions horizontalCentered="1" verticalCentered="1"/>
  <pageMargins left="0.59" right="0.75" top="1" bottom="1" header="0.5" footer="0.5"/>
  <pageSetup scale="72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0EBE-DFDD-4FBC-9334-A87BCE1A760F}">
  <dimension ref="A1:G44"/>
  <sheetViews>
    <sheetView view="pageBreakPreview" zoomScale="130" zoomScaleNormal="75" zoomScaleSheetLayoutView="130" workbookViewId="0">
      <selection activeCell="F11" sqref="F11"/>
    </sheetView>
  </sheetViews>
  <sheetFormatPr defaultRowHeight="12.75" x14ac:dyDescent="0.2"/>
  <cols>
    <col min="1" max="1" width="4.28515625" customWidth="1"/>
    <col min="2" max="2" width="7.140625" customWidth="1"/>
    <col min="3" max="3" width="40.7109375" customWidth="1"/>
    <col min="4" max="4" width="6.7109375" customWidth="1"/>
    <col min="5" max="5" width="8.140625" customWidth="1"/>
    <col min="6" max="6" width="8.7109375" customWidth="1"/>
    <col min="7" max="7" width="11.7109375" customWidth="1"/>
  </cols>
  <sheetData>
    <row r="1" spans="1:7" x14ac:dyDescent="0.2">
      <c r="A1" s="93" t="s">
        <v>45</v>
      </c>
      <c r="B1" s="93"/>
      <c r="C1" s="93"/>
      <c r="D1" s="93"/>
      <c r="E1" s="93"/>
      <c r="F1" s="93"/>
      <c r="G1" s="93"/>
    </row>
    <row r="2" spans="1:7" x14ac:dyDescent="0.2">
      <c r="A2" s="93" t="s">
        <v>93</v>
      </c>
      <c r="B2" s="93"/>
      <c r="C2" s="93"/>
      <c r="D2" s="93"/>
      <c r="E2" s="93"/>
      <c r="F2" s="93"/>
      <c r="G2" s="93"/>
    </row>
    <row r="3" spans="1:7" ht="13.15" customHeight="1" x14ac:dyDescent="0.2">
      <c r="A3" s="94" t="s">
        <v>94</v>
      </c>
      <c r="B3" s="94"/>
      <c r="C3" s="94"/>
      <c r="D3" s="94"/>
      <c r="E3" s="94"/>
      <c r="F3" s="94"/>
      <c r="G3" s="94"/>
    </row>
    <row r="4" spans="1:7" ht="13.5" thickBot="1" x14ac:dyDescent="0.25">
      <c r="A4" s="94"/>
      <c r="B4" s="94"/>
      <c r="C4" s="94"/>
      <c r="D4" s="94"/>
      <c r="E4" s="94"/>
      <c r="F4" s="94"/>
      <c r="G4" s="94"/>
    </row>
    <row r="5" spans="1:7" ht="15.75" thickBot="1" x14ac:dyDescent="0.3">
      <c r="A5" s="37"/>
      <c r="B5" s="37"/>
      <c r="C5" s="60"/>
      <c r="D5" s="37"/>
      <c r="E5" s="38"/>
      <c r="F5" s="90" t="s">
        <v>21</v>
      </c>
      <c r="G5" s="91"/>
    </row>
    <row r="6" spans="1:7" x14ac:dyDescent="0.2">
      <c r="A6" s="39" t="s">
        <v>46</v>
      </c>
      <c r="B6" s="11"/>
      <c r="C6" s="27"/>
      <c r="D6" s="40"/>
      <c r="E6" s="41"/>
      <c r="F6" s="42" t="s">
        <v>4</v>
      </c>
      <c r="G6" s="43" t="s">
        <v>47</v>
      </c>
    </row>
    <row r="7" spans="1:7" ht="13.5" thickBot="1" x14ac:dyDescent="0.25">
      <c r="A7" s="39" t="s">
        <v>48</v>
      </c>
      <c r="B7" s="11" t="s">
        <v>49</v>
      </c>
      <c r="C7" s="27" t="s">
        <v>3</v>
      </c>
      <c r="D7" s="44" t="s">
        <v>4</v>
      </c>
      <c r="E7" s="45" t="s">
        <v>50</v>
      </c>
      <c r="F7" s="46" t="s">
        <v>51</v>
      </c>
      <c r="G7" s="47" t="s">
        <v>52</v>
      </c>
    </row>
    <row r="8" spans="1:7" x14ac:dyDescent="0.2">
      <c r="A8" s="48"/>
      <c r="B8" s="49"/>
      <c r="C8" s="50"/>
      <c r="D8" s="49"/>
      <c r="E8" s="43"/>
      <c r="F8" s="41"/>
      <c r="G8" s="51"/>
    </row>
    <row r="9" spans="1:7" x14ac:dyDescent="0.2">
      <c r="A9" s="39"/>
      <c r="B9" s="3"/>
      <c r="C9" s="36" t="s">
        <v>93</v>
      </c>
      <c r="D9" s="3"/>
      <c r="E9" s="52"/>
      <c r="F9" s="54"/>
      <c r="G9" s="56"/>
    </row>
    <row r="10" spans="1:7" x14ac:dyDescent="0.2">
      <c r="A10" s="45">
        <v>1</v>
      </c>
      <c r="B10" s="3">
        <v>642</v>
      </c>
      <c r="C10" s="53" t="s">
        <v>53</v>
      </c>
      <c r="D10" s="3" t="s">
        <v>8</v>
      </c>
      <c r="E10" s="73">
        <v>16.53</v>
      </c>
      <c r="F10" s="54">
        <v>815</v>
      </c>
      <c r="G10" s="55">
        <f t="shared" ref="G10:G20" ca="1" si="0">IF(CELL("TYPE",E10)="l",F10*1,E10*F10)</f>
        <v>13471.95</v>
      </c>
    </row>
    <row r="11" spans="1:7" x14ac:dyDescent="0.2">
      <c r="A11" s="45">
        <v>2</v>
      </c>
      <c r="B11" s="3">
        <v>642</v>
      </c>
      <c r="C11" s="53" t="s">
        <v>54</v>
      </c>
      <c r="D11" s="3" t="s">
        <v>8</v>
      </c>
      <c r="E11" s="73">
        <v>24.59</v>
      </c>
      <c r="F11" s="54">
        <v>500</v>
      </c>
      <c r="G11" s="55">
        <f t="shared" ca="1" si="0"/>
        <v>12295</v>
      </c>
    </row>
    <row r="12" spans="1:7" x14ac:dyDescent="0.2">
      <c r="A12" s="45">
        <v>3</v>
      </c>
      <c r="B12" s="3">
        <v>642</v>
      </c>
      <c r="C12" s="53" t="s">
        <v>55</v>
      </c>
      <c r="D12" s="3" t="s">
        <v>14</v>
      </c>
      <c r="E12" s="52">
        <v>0</v>
      </c>
      <c r="F12" s="54">
        <v>1</v>
      </c>
      <c r="G12" s="55">
        <f t="shared" ca="1" si="0"/>
        <v>0</v>
      </c>
    </row>
    <row r="13" spans="1:7" x14ac:dyDescent="0.2">
      <c r="A13" s="45">
        <v>4</v>
      </c>
      <c r="B13" s="3">
        <v>642</v>
      </c>
      <c r="C13" s="53" t="s">
        <v>56</v>
      </c>
      <c r="D13" s="3" t="s">
        <v>14</v>
      </c>
      <c r="E13" s="52">
        <v>181</v>
      </c>
      <c r="F13" s="54">
        <v>4</v>
      </c>
      <c r="G13" s="55">
        <f t="shared" ca="1" si="0"/>
        <v>724</v>
      </c>
    </row>
    <row r="14" spans="1:7" x14ac:dyDescent="0.2">
      <c r="A14" s="45">
        <v>5</v>
      </c>
      <c r="B14" s="3">
        <v>642</v>
      </c>
      <c r="C14" s="53" t="s">
        <v>58</v>
      </c>
      <c r="D14" s="3" t="s">
        <v>14</v>
      </c>
      <c r="E14" s="52">
        <v>0</v>
      </c>
      <c r="F14" s="54">
        <v>3.5</v>
      </c>
      <c r="G14" s="55">
        <f t="shared" ca="1" si="0"/>
        <v>0</v>
      </c>
    </row>
    <row r="15" spans="1:7" x14ac:dyDescent="0.2">
      <c r="A15" s="45">
        <v>6</v>
      </c>
      <c r="B15" s="3">
        <v>642</v>
      </c>
      <c r="C15" s="53" t="s">
        <v>57</v>
      </c>
      <c r="D15" s="3" t="s">
        <v>16</v>
      </c>
      <c r="E15" s="52">
        <v>0</v>
      </c>
      <c r="F15" s="54">
        <v>75</v>
      </c>
      <c r="G15" s="55">
        <f t="shared" ca="1" si="0"/>
        <v>0</v>
      </c>
    </row>
    <row r="16" spans="1:7" x14ac:dyDescent="0.2">
      <c r="A16" s="45">
        <v>7</v>
      </c>
      <c r="B16" s="3">
        <v>642</v>
      </c>
      <c r="C16" s="53" t="s">
        <v>59</v>
      </c>
      <c r="D16" s="3" t="s">
        <v>16</v>
      </c>
      <c r="E16" s="52">
        <v>0</v>
      </c>
      <c r="F16" s="54">
        <v>85</v>
      </c>
      <c r="G16" s="55">
        <f t="shared" ca="1" si="0"/>
        <v>0</v>
      </c>
    </row>
    <row r="17" spans="1:7" x14ac:dyDescent="0.2">
      <c r="A17" s="45">
        <v>8</v>
      </c>
      <c r="B17" s="3">
        <v>642</v>
      </c>
      <c r="C17" s="53" t="s">
        <v>95</v>
      </c>
      <c r="D17" s="3" t="s">
        <v>16</v>
      </c>
      <c r="E17" s="52">
        <v>1</v>
      </c>
      <c r="F17" s="54">
        <v>100</v>
      </c>
      <c r="G17" s="55">
        <f t="shared" ca="1" si="0"/>
        <v>100</v>
      </c>
    </row>
    <row r="18" spans="1:7" x14ac:dyDescent="0.2">
      <c r="A18" s="45">
        <v>9</v>
      </c>
      <c r="B18" s="3">
        <v>642</v>
      </c>
      <c r="C18" s="53" t="s">
        <v>61</v>
      </c>
      <c r="D18" s="3" t="s">
        <v>14</v>
      </c>
      <c r="E18" s="52">
        <v>55</v>
      </c>
      <c r="F18" s="54">
        <v>4</v>
      </c>
      <c r="G18" s="55">
        <f t="shared" ca="1" si="0"/>
        <v>220</v>
      </c>
    </row>
    <row r="19" spans="1:7" x14ac:dyDescent="0.2">
      <c r="A19" s="45">
        <v>10</v>
      </c>
      <c r="B19" s="3">
        <v>642</v>
      </c>
      <c r="C19" s="53" t="s">
        <v>73</v>
      </c>
      <c r="D19" s="3" t="s">
        <v>11</v>
      </c>
      <c r="E19" s="52">
        <v>1</v>
      </c>
      <c r="F19" s="54">
        <v>800</v>
      </c>
      <c r="G19" s="55">
        <f t="shared" ca="1" si="0"/>
        <v>800</v>
      </c>
    </row>
    <row r="20" spans="1:7" x14ac:dyDescent="0.2">
      <c r="A20" s="45">
        <v>11</v>
      </c>
      <c r="B20" s="3">
        <v>642</v>
      </c>
      <c r="C20" s="53" t="s">
        <v>72</v>
      </c>
      <c r="D20" s="3" t="s">
        <v>11</v>
      </c>
      <c r="E20" s="52">
        <v>1</v>
      </c>
      <c r="F20" s="54">
        <v>300</v>
      </c>
      <c r="G20" s="55">
        <f t="shared" ca="1" si="0"/>
        <v>300</v>
      </c>
    </row>
    <row r="21" spans="1:7" x14ac:dyDescent="0.2">
      <c r="A21" s="45"/>
      <c r="B21" s="3"/>
      <c r="C21" s="53"/>
      <c r="D21" s="3"/>
      <c r="E21" s="52"/>
      <c r="F21" s="54"/>
      <c r="G21" s="55"/>
    </row>
    <row r="22" spans="1:7" x14ac:dyDescent="0.2">
      <c r="A22" s="45"/>
      <c r="B22" s="96" t="s">
        <v>96</v>
      </c>
      <c r="C22" s="96"/>
      <c r="D22" s="96"/>
      <c r="E22" s="97"/>
      <c r="F22" s="54"/>
      <c r="G22" s="56">
        <f ca="1">SUM(G10:G20)</f>
        <v>27910.95</v>
      </c>
    </row>
    <row r="23" spans="1:7" x14ac:dyDescent="0.2">
      <c r="A23" s="39"/>
      <c r="B23" s="3"/>
      <c r="C23" s="3"/>
      <c r="D23" s="3"/>
      <c r="E23" s="52"/>
      <c r="F23" s="54"/>
      <c r="G23" s="56"/>
    </row>
    <row r="24" spans="1:7" ht="13.5" thickBot="1" x14ac:dyDescent="0.25">
      <c r="A24" s="57"/>
      <c r="B24" s="37"/>
      <c r="C24" s="58"/>
      <c r="D24" s="37"/>
      <c r="E24" s="37"/>
      <c r="F24" s="57"/>
      <c r="G24" s="59"/>
    </row>
    <row r="28" spans="1:7" ht="15" x14ac:dyDescent="0.25">
      <c r="C28" s="61"/>
      <c r="F28" s="95"/>
      <c r="G28" s="95"/>
    </row>
    <row r="29" spans="1:7" x14ac:dyDescent="0.2">
      <c r="A29" s="53"/>
      <c r="B29" s="3"/>
      <c r="C29" s="3"/>
      <c r="F29" s="3"/>
      <c r="G29" s="3"/>
    </row>
    <row r="30" spans="1:7" x14ac:dyDescent="0.2">
      <c r="A30" s="53"/>
      <c r="B30" s="3"/>
      <c r="C30" s="3"/>
      <c r="D30" s="3"/>
      <c r="E30" s="3"/>
      <c r="F30" s="3"/>
      <c r="G30" s="3"/>
    </row>
    <row r="31" spans="1:7" x14ac:dyDescent="0.2">
      <c r="A31" s="53"/>
      <c r="B31" s="3"/>
      <c r="C31" s="36"/>
      <c r="D31" s="3"/>
      <c r="E31" s="3"/>
    </row>
    <row r="32" spans="1:7" x14ac:dyDescent="0.2">
      <c r="A32" s="53"/>
      <c r="B32" s="3"/>
      <c r="C32" s="36"/>
      <c r="D32" s="3"/>
      <c r="E32" s="3"/>
      <c r="F32" s="31"/>
      <c r="G32" s="62"/>
    </row>
    <row r="33" spans="1:7" x14ac:dyDescent="0.2">
      <c r="A33" s="3"/>
      <c r="B33" s="3"/>
      <c r="C33" s="53"/>
      <c r="D33" s="3"/>
      <c r="E33" s="3"/>
      <c r="F33" s="31"/>
      <c r="G33" s="31"/>
    </row>
    <row r="34" spans="1:7" x14ac:dyDescent="0.2">
      <c r="A34" s="3"/>
      <c r="B34" s="3"/>
      <c r="C34" s="53"/>
      <c r="D34" s="3"/>
      <c r="E34" s="3"/>
      <c r="F34" s="31"/>
      <c r="G34" s="31"/>
    </row>
    <row r="35" spans="1:7" x14ac:dyDescent="0.2">
      <c r="A35" s="3"/>
      <c r="B35" s="3"/>
      <c r="C35" s="53"/>
      <c r="D35" s="3"/>
      <c r="E35" s="3"/>
      <c r="F35" s="31"/>
      <c r="G35" s="31"/>
    </row>
    <row r="36" spans="1:7" x14ac:dyDescent="0.2">
      <c r="A36" s="3"/>
      <c r="B36" s="3"/>
      <c r="C36" s="53"/>
      <c r="D36" s="3"/>
      <c r="E36" s="3"/>
      <c r="F36" s="31"/>
      <c r="G36" s="31"/>
    </row>
    <row r="37" spans="1:7" x14ac:dyDescent="0.2">
      <c r="A37" s="3"/>
      <c r="B37" s="3"/>
      <c r="C37" s="53"/>
      <c r="D37" s="3"/>
      <c r="E37" s="3"/>
      <c r="F37" s="31"/>
      <c r="G37" s="31"/>
    </row>
    <row r="38" spans="1:7" x14ac:dyDescent="0.2">
      <c r="A38" s="3"/>
      <c r="B38" s="3"/>
      <c r="C38" s="53"/>
      <c r="D38" s="3"/>
      <c r="E38" s="3"/>
      <c r="F38" s="31"/>
      <c r="G38" s="31"/>
    </row>
    <row r="39" spans="1:7" x14ac:dyDescent="0.2">
      <c r="A39" s="3"/>
      <c r="B39" s="3"/>
      <c r="C39" s="53"/>
      <c r="D39" s="3"/>
      <c r="E39" s="3"/>
      <c r="F39" s="31"/>
      <c r="G39" s="31"/>
    </row>
    <row r="40" spans="1:7" x14ac:dyDescent="0.2">
      <c r="A40" s="3"/>
      <c r="B40" s="3"/>
      <c r="C40" s="53"/>
      <c r="D40" s="3"/>
      <c r="E40" s="3"/>
      <c r="F40" s="31"/>
      <c r="G40" s="31"/>
    </row>
    <row r="41" spans="1:7" x14ac:dyDescent="0.2">
      <c r="A41" s="3"/>
      <c r="B41" s="3"/>
      <c r="C41" s="53"/>
      <c r="D41" s="3"/>
      <c r="E41" s="3"/>
      <c r="F41" s="31"/>
      <c r="G41" s="31"/>
    </row>
    <row r="42" spans="1:7" x14ac:dyDescent="0.2">
      <c r="A42" s="3"/>
      <c r="B42" s="96"/>
      <c r="C42" s="96"/>
      <c r="D42" s="96"/>
      <c r="E42" s="96"/>
      <c r="F42" s="31"/>
      <c r="G42" s="62"/>
    </row>
    <row r="43" spans="1:7" x14ac:dyDescent="0.2">
      <c r="A43" s="53"/>
      <c r="B43" s="3"/>
      <c r="C43" s="3"/>
      <c r="D43" s="3"/>
      <c r="E43" s="3"/>
      <c r="F43" s="31"/>
      <c r="G43" s="62"/>
    </row>
    <row r="44" spans="1:7" x14ac:dyDescent="0.2">
      <c r="C44" s="34"/>
      <c r="G44" s="63"/>
    </row>
  </sheetData>
  <mergeCells count="8">
    <mergeCell ref="F28:G28"/>
    <mergeCell ref="B42:E42"/>
    <mergeCell ref="A1:G1"/>
    <mergeCell ref="A2:G2"/>
    <mergeCell ref="A3:G3"/>
    <mergeCell ref="A4:G4"/>
    <mergeCell ref="F5:G5"/>
    <mergeCell ref="B22:E22"/>
  </mergeCells>
  <pageMargins left="0.59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0CF3-30BD-4303-8CE5-B56B98031BE3}">
  <sheetPr>
    <pageSetUpPr fitToPage="1"/>
  </sheetPr>
  <dimension ref="A1:Q37"/>
  <sheetViews>
    <sheetView view="pageBreakPreview" zoomScale="130" zoomScaleNormal="75" zoomScaleSheetLayoutView="130" workbookViewId="0">
      <selection activeCell="C29" sqref="C29"/>
    </sheetView>
  </sheetViews>
  <sheetFormatPr defaultRowHeight="12.75" x14ac:dyDescent="0.2"/>
  <cols>
    <col min="1" max="1" width="4.28515625" customWidth="1"/>
    <col min="2" max="2" width="7.140625" customWidth="1"/>
    <col min="3" max="3" width="40.7109375" customWidth="1"/>
    <col min="4" max="4" width="6.7109375" customWidth="1"/>
    <col min="5" max="5" width="8.140625" customWidth="1"/>
    <col min="6" max="6" width="8.7109375" customWidth="1"/>
    <col min="7" max="7" width="11.7109375" customWidth="1"/>
    <col min="8" max="8" width="9.42578125" customWidth="1"/>
    <col min="10" max="10" width="12.28515625" customWidth="1"/>
    <col min="11" max="11" width="11.85546875" customWidth="1"/>
  </cols>
  <sheetData>
    <row r="1" spans="1:17" x14ac:dyDescent="0.2">
      <c r="A1" s="93" t="s">
        <v>45</v>
      </c>
      <c r="B1" s="93"/>
      <c r="C1" s="93"/>
      <c r="D1" s="93"/>
      <c r="E1" s="93"/>
      <c r="F1" s="93"/>
      <c r="G1" s="93"/>
    </row>
    <row r="2" spans="1:17" x14ac:dyDescent="0.2">
      <c r="A2" s="93" t="s">
        <v>109</v>
      </c>
      <c r="B2" s="93"/>
      <c r="C2" s="93"/>
      <c r="D2" s="93"/>
      <c r="E2" s="93"/>
      <c r="F2" s="93"/>
      <c r="G2" s="93"/>
    </row>
    <row r="3" spans="1:17" ht="13.15" customHeight="1" x14ac:dyDescent="0.2">
      <c r="A3" s="94" t="s">
        <v>94</v>
      </c>
      <c r="B3" s="94"/>
      <c r="C3" s="94"/>
      <c r="D3" s="94"/>
      <c r="E3" s="94"/>
      <c r="F3" s="94"/>
      <c r="G3" s="94"/>
    </row>
    <row r="4" spans="1:17" ht="13.5" thickBot="1" x14ac:dyDescent="0.25">
      <c r="A4" s="94"/>
      <c r="B4" s="94"/>
      <c r="C4" s="94"/>
      <c r="D4" s="94"/>
      <c r="E4" s="94"/>
      <c r="F4" s="94"/>
      <c r="G4" s="94"/>
    </row>
    <row r="5" spans="1:17" ht="15.75" thickBot="1" x14ac:dyDescent="0.3">
      <c r="A5" s="37"/>
      <c r="B5" s="37"/>
      <c r="C5" s="60"/>
      <c r="D5" s="37"/>
      <c r="E5" s="38"/>
      <c r="F5" s="90" t="s">
        <v>21</v>
      </c>
      <c r="G5" s="91"/>
      <c r="H5" s="90"/>
      <c r="I5" s="91"/>
      <c r="J5" s="90"/>
      <c r="K5" s="91"/>
      <c r="L5" s="90"/>
      <c r="M5" s="91"/>
      <c r="N5" s="90"/>
      <c r="O5" s="91"/>
      <c r="P5" s="90"/>
      <c r="Q5" s="91"/>
    </row>
    <row r="6" spans="1:17" x14ac:dyDescent="0.2">
      <c r="A6" s="39" t="s">
        <v>46</v>
      </c>
      <c r="B6" s="11"/>
      <c r="C6" s="27"/>
      <c r="D6" s="40"/>
      <c r="E6" s="41"/>
      <c r="F6" s="42" t="s">
        <v>4</v>
      </c>
      <c r="G6" s="43" t="s">
        <v>47</v>
      </c>
      <c r="H6" s="42" t="s">
        <v>4</v>
      </c>
      <c r="I6" s="43" t="s">
        <v>47</v>
      </c>
      <c r="J6" s="42" t="s">
        <v>4</v>
      </c>
      <c r="K6" s="43" t="s">
        <v>47</v>
      </c>
      <c r="L6" s="42" t="s">
        <v>4</v>
      </c>
      <c r="M6" s="43" t="s">
        <v>47</v>
      </c>
      <c r="N6" s="42" t="s">
        <v>4</v>
      </c>
      <c r="O6" s="43" t="s">
        <v>47</v>
      </c>
      <c r="P6" s="42" t="s">
        <v>4</v>
      </c>
      <c r="Q6" s="43" t="s">
        <v>47</v>
      </c>
    </row>
    <row r="7" spans="1:17" ht="13.5" thickBot="1" x14ac:dyDescent="0.25">
      <c r="A7" s="39" t="s">
        <v>48</v>
      </c>
      <c r="B7" s="11" t="s">
        <v>49</v>
      </c>
      <c r="C7" s="27" t="s">
        <v>3</v>
      </c>
      <c r="D7" s="44" t="s">
        <v>4</v>
      </c>
      <c r="E7" s="45" t="s">
        <v>50</v>
      </c>
      <c r="F7" s="46" t="s">
        <v>51</v>
      </c>
      <c r="G7" s="47" t="s">
        <v>52</v>
      </c>
      <c r="H7" s="46" t="s">
        <v>51</v>
      </c>
      <c r="I7" s="47" t="s">
        <v>52</v>
      </c>
      <c r="J7" s="46" t="s">
        <v>51</v>
      </c>
      <c r="K7" s="47" t="s">
        <v>52</v>
      </c>
      <c r="L7" s="46" t="s">
        <v>51</v>
      </c>
      <c r="M7" s="47" t="s">
        <v>52</v>
      </c>
      <c r="N7" s="46" t="s">
        <v>51</v>
      </c>
      <c r="O7" s="47" t="s">
        <v>52</v>
      </c>
      <c r="P7" s="46" t="s">
        <v>51</v>
      </c>
      <c r="Q7" s="47" t="s">
        <v>52</v>
      </c>
    </row>
    <row r="8" spans="1:17" x14ac:dyDescent="0.2">
      <c r="A8" s="48"/>
      <c r="B8" s="49"/>
      <c r="C8" s="50"/>
      <c r="D8" s="49"/>
      <c r="E8" s="43"/>
      <c r="F8" s="41"/>
      <c r="G8" s="51"/>
      <c r="H8" s="41"/>
      <c r="I8" s="51"/>
      <c r="J8" s="41"/>
      <c r="K8" s="51"/>
      <c r="L8" s="41"/>
      <c r="M8" s="51"/>
      <c r="N8" s="41"/>
      <c r="O8" s="51"/>
      <c r="P8" s="41"/>
      <c r="Q8" s="51"/>
    </row>
    <row r="9" spans="1:17" x14ac:dyDescent="0.2">
      <c r="A9" s="39"/>
      <c r="B9" s="3"/>
      <c r="C9" s="36" t="s">
        <v>110</v>
      </c>
      <c r="D9" s="3"/>
      <c r="E9" s="52"/>
      <c r="F9" s="54"/>
      <c r="G9" s="56"/>
      <c r="H9" s="54"/>
      <c r="I9" s="56"/>
      <c r="J9" s="54"/>
      <c r="K9" s="56"/>
      <c r="L9" s="54"/>
      <c r="M9" s="56"/>
      <c r="N9" s="54"/>
      <c r="O9" s="56"/>
      <c r="P9" s="54"/>
      <c r="Q9" s="56"/>
    </row>
    <row r="10" spans="1:17" x14ac:dyDescent="0.2">
      <c r="A10" s="45">
        <v>1</v>
      </c>
      <c r="B10" s="3">
        <v>642</v>
      </c>
      <c r="C10" s="53" t="s">
        <v>53</v>
      </c>
      <c r="D10" s="3" t="s">
        <v>8</v>
      </c>
      <c r="E10" s="52">
        <v>0.50600000000000001</v>
      </c>
      <c r="F10" s="54">
        <v>800</v>
      </c>
      <c r="G10" s="55">
        <f ca="1">IF(CELL("TYPE",$E10)="l",F10*1,$E10*F10)</f>
        <v>404.8</v>
      </c>
      <c r="H10" s="54"/>
      <c r="I10" s="55">
        <f t="shared" ref="I10" ca="1" si="0">IF(CELL("TYPE",$E10)="l",H10*1,$E10*H10)</f>
        <v>0</v>
      </c>
      <c r="J10" s="54"/>
      <c r="K10" s="55">
        <f t="shared" ref="K10" ca="1" si="1">IF(CELL("TYPE",$E10)="l",J10*1,$E10*J10)</f>
        <v>0</v>
      </c>
      <c r="L10" s="54"/>
      <c r="M10" s="55">
        <f t="shared" ref="M10" ca="1" si="2">IF(CELL("TYPE",$E10)="l",L10*1,$E10*L10)</f>
        <v>0</v>
      </c>
      <c r="N10" s="54"/>
      <c r="O10" s="55">
        <f t="shared" ref="O10" ca="1" si="3">IF(CELL("TYPE",$E10)="l",N10*1,$E10*N10)</f>
        <v>0</v>
      </c>
      <c r="P10" s="54"/>
      <c r="Q10" s="55">
        <f t="shared" ref="Q10" ca="1" si="4">IF(CELL("TYPE",O10)="l",P10*1,O10*P10)</f>
        <v>0</v>
      </c>
    </row>
    <row r="11" spans="1:17" x14ac:dyDescent="0.2">
      <c r="A11" s="3">
        <v>2</v>
      </c>
      <c r="B11" s="3">
        <v>642</v>
      </c>
      <c r="C11" t="s">
        <v>54</v>
      </c>
      <c r="D11" s="3" t="s">
        <v>8</v>
      </c>
      <c r="E11" s="3">
        <v>0.97399999999999998</v>
      </c>
      <c r="F11" s="54">
        <v>500</v>
      </c>
      <c r="G11" s="55">
        <f t="shared" ref="G11:G13" ca="1" si="5">IF(CELL("TYPE",$E11)="l",F11*1,$E11*F11)</f>
        <v>487</v>
      </c>
      <c r="H11" s="54"/>
      <c r="I11" s="55">
        <f ca="1">IF(CELL("TYPE",$E12)="l",H11*1,$E12*H11)</f>
        <v>0</v>
      </c>
      <c r="J11" s="54"/>
      <c r="K11" s="55">
        <f ca="1">IF(CELL("TYPE",$E12)="l",J11*1,$E12*J11)</f>
        <v>0</v>
      </c>
      <c r="L11" s="54"/>
      <c r="M11" s="55">
        <f ca="1">IF(CELL("TYPE",$E12)="l",L11*1,$E12*L11)</f>
        <v>0</v>
      </c>
      <c r="N11" s="54"/>
      <c r="O11" s="55">
        <f ca="1">IF(CELL("TYPE",$E12)="l",N11*1,$E12*N11)</f>
        <v>0</v>
      </c>
      <c r="P11" s="54"/>
      <c r="Q11" s="55">
        <f ca="1">IF(CELL("TYPE",$E12)="l",P11*1,$E12*P11)</f>
        <v>0</v>
      </c>
    </row>
    <row r="12" spans="1:17" x14ac:dyDescent="0.2">
      <c r="A12" s="45">
        <v>2</v>
      </c>
      <c r="B12" s="3">
        <v>103.05</v>
      </c>
      <c r="C12" s="53" t="s">
        <v>73</v>
      </c>
      <c r="D12" s="3" t="s">
        <v>11</v>
      </c>
      <c r="E12" s="52">
        <v>1</v>
      </c>
      <c r="F12" s="54">
        <v>300</v>
      </c>
      <c r="G12" s="55">
        <f t="shared" ca="1" si="5"/>
        <v>300</v>
      </c>
      <c r="H12" s="54"/>
      <c r="I12" s="55">
        <f ca="1">IF(CELL("TYPE",$E13)="l",H12*1,$E13*H12)</f>
        <v>0</v>
      </c>
      <c r="J12" s="54"/>
      <c r="K12" s="55">
        <f ca="1">IF(CELL("TYPE",$E13)="l",J12*1,$E13*J12)</f>
        <v>0</v>
      </c>
      <c r="L12" s="54"/>
      <c r="M12" s="55">
        <f ca="1">IF(CELL("TYPE",$E13)="l",L12*1,$E13*L12)</f>
        <v>0</v>
      </c>
      <c r="N12" s="54"/>
      <c r="O12" s="55">
        <f ca="1">IF(CELL("TYPE",$E13)="l",N12*1,$E13*N12)</f>
        <v>0</v>
      </c>
      <c r="P12" s="54"/>
      <c r="Q12" s="55">
        <f ca="1">IF(CELL("TYPE",$E13)="l",P12*1,$E13*P12)</f>
        <v>0</v>
      </c>
    </row>
    <row r="13" spans="1:17" x14ac:dyDescent="0.2">
      <c r="A13" s="45">
        <v>3</v>
      </c>
      <c r="B13" s="3">
        <v>103.05</v>
      </c>
      <c r="C13" s="53" t="s">
        <v>72</v>
      </c>
      <c r="D13" s="3" t="s">
        <v>11</v>
      </c>
      <c r="E13" s="52">
        <v>1</v>
      </c>
      <c r="F13" s="54">
        <v>200</v>
      </c>
      <c r="G13" s="55">
        <f t="shared" ca="1" si="5"/>
        <v>200</v>
      </c>
      <c r="H13" s="54"/>
      <c r="I13" s="55"/>
      <c r="J13" s="54"/>
      <c r="K13" s="55"/>
      <c r="L13" s="54"/>
      <c r="M13" s="55"/>
      <c r="N13" s="54"/>
      <c r="O13" s="55"/>
      <c r="P13" s="54"/>
      <c r="Q13" s="55"/>
    </row>
    <row r="14" spans="1:17" x14ac:dyDescent="0.2">
      <c r="A14" s="45"/>
      <c r="B14" s="3"/>
      <c r="C14" s="53"/>
      <c r="D14" s="3"/>
      <c r="E14" s="52"/>
      <c r="F14" s="54"/>
      <c r="G14" s="55"/>
      <c r="H14" s="54"/>
      <c r="I14" s="55"/>
      <c r="J14" s="54"/>
      <c r="K14" s="55"/>
      <c r="L14" s="54"/>
      <c r="M14" s="55"/>
      <c r="N14" s="54"/>
      <c r="O14" s="55"/>
      <c r="P14" s="54"/>
      <c r="Q14" s="55"/>
    </row>
    <row r="15" spans="1:17" x14ac:dyDescent="0.2">
      <c r="A15" s="45"/>
      <c r="B15" s="96" t="s">
        <v>111</v>
      </c>
      <c r="C15" s="96"/>
      <c r="D15" s="96"/>
      <c r="E15" s="97"/>
      <c r="F15" s="54"/>
      <c r="G15" s="56">
        <f ca="1">SUM(G10:G13)</f>
        <v>1391.8</v>
      </c>
      <c r="H15" s="54"/>
      <c r="I15" s="56">
        <f ca="1">SUM(I10:I13)</f>
        <v>0</v>
      </c>
      <c r="J15" s="54"/>
      <c r="K15" s="56">
        <f ca="1">SUM(K10:K13)</f>
        <v>0</v>
      </c>
      <c r="L15" s="54"/>
      <c r="M15" s="56">
        <f ca="1">SUM(M10:M13)</f>
        <v>0</v>
      </c>
      <c r="N15" s="54"/>
      <c r="O15" s="56">
        <f ca="1">SUM(O10:O13)</f>
        <v>0</v>
      </c>
      <c r="P15" s="54"/>
      <c r="Q15" s="56">
        <f ca="1">SUM(Q10:Q13)</f>
        <v>0</v>
      </c>
    </row>
    <row r="16" spans="1:17" x14ac:dyDescent="0.2">
      <c r="A16" s="39"/>
      <c r="B16" s="3"/>
      <c r="C16" s="65"/>
      <c r="D16" s="3"/>
      <c r="E16" s="52"/>
      <c r="F16" s="54"/>
      <c r="G16" s="56"/>
      <c r="H16" s="54"/>
      <c r="I16" s="56"/>
      <c r="J16" s="54"/>
      <c r="K16" s="56"/>
      <c r="L16" s="54"/>
      <c r="M16" s="56"/>
      <c r="N16" s="54"/>
      <c r="O16" s="56"/>
      <c r="P16" s="54"/>
      <c r="Q16" s="56"/>
    </row>
    <row r="17" spans="1:17" ht="13.5" thickBot="1" x14ac:dyDescent="0.25">
      <c r="A17" s="57"/>
      <c r="B17" s="37"/>
      <c r="C17" s="98"/>
      <c r="D17" s="98"/>
      <c r="E17" s="99"/>
      <c r="F17" s="57"/>
      <c r="G17" s="59"/>
      <c r="H17" s="57"/>
      <c r="I17" s="59"/>
      <c r="J17" s="57"/>
      <c r="K17" s="59"/>
      <c r="L17" s="57"/>
      <c r="M17" s="59"/>
      <c r="N17" s="57"/>
      <c r="O17" s="59"/>
      <c r="P17" s="57"/>
      <c r="Q17" s="59">
        <f t="shared" ref="Q17" ca="1" si="6">SUM(Q15:Q16)</f>
        <v>0</v>
      </c>
    </row>
    <row r="21" spans="1:17" ht="15" x14ac:dyDescent="0.25">
      <c r="C21" s="61"/>
      <c r="F21" s="95"/>
      <c r="G21" s="95"/>
    </row>
    <row r="22" spans="1:17" x14ac:dyDescent="0.2">
      <c r="A22" s="53"/>
      <c r="B22" s="3"/>
      <c r="C22" s="3"/>
      <c r="F22" s="3"/>
      <c r="G22" s="3"/>
    </row>
    <row r="23" spans="1:17" x14ac:dyDescent="0.2">
      <c r="A23" s="53"/>
      <c r="B23" s="3"/>
      <c r="C23" s="3"/>
      <c r="D23" s="3"/>
      <c r="E23" s="3"/>
      <c r="F23" s="3"/>
      <c r="G23" s="3"/>
    </row>
    <row r="24" spans="1:17" x14ac:dyDescent="0.2">
      <c r="A24" s="53"/>
      <c r="B24" s="3"/>
      <c r="C24" s="36"/>
      <c r="D24" s="3"/>
      <c r="E24" s="3"/>
    </row>
    <row r="25" spans="1:17" x14ac:dyDescent="0.2">
      <c r="A25" s="53"/>
      <c r="B25" s="3"/>
      <c r="C25" s="36"/>
      <c r="D25" s="3"/>
      <c r="E25" s="3"/>
      <c r="F25" s="31"/>
      <c r="G25" s="62"/>
    </row>
    <row r="26" spans="1:17" x14ac:dyDescent="0.2">
      <c r="A26" s="3"/>
      <c r="B26" s="3"/>
      <c r="C26" s="53"/>
      <c r="D26" s="3"/>
      <c r="E26" s="3"/>
      <c r="F26" s="31"/>
      <c r="G26" s="31"/>
    </row>
    <row r="27" spans="1:17" x14ac:dyDescent="0.2">
      <c r="A27" s="3"/>
      <c r="B27" s="3"/>
      <c r="C27" s="53"/>
      <c r="D27" s="3"/>
      <c r="E27" s="3"/>
      <c r="F27" s="31"/>
      <c r="G27" s="31"/>
    </row>
    <row r="28" spans="1:17" x14ac:dyDescent="0.2">
      <c r="A28" s="3"/>
      <c r="B28" s="3"/>
      <c r="C28" s="53"/>
      <c r="D28" s="3"/>
      <c r="E28" s="3"/>
      <c r="F28" s="31"/>
      <c r="G28" s="31"/>
    </row>
    <row r="29" spans="1:17" x14ac:dyDescent="0.2">
      <c r="A29" s="3"/>
      <c r="B29" s="3"/>
      <c r="C29" s="53"/>
      <c r="D29" s="3"/>
      <c r="E29" s="3"/>
      <c r="F29" s="31"/>
      <c r="G29" s="31"/>
    </row>
    <row r="30" spans="1:17" x14ac:dyDescent="0.2">
      <c r="A30" s="3"/>
      <c r="B30" s="3"/>
      <c r="C30" s="53"/>
      <c r="D30" s="3"/>
      <c r="E30" s="3"/>
      <c r="F30" s="31"/>
      <c r="G30" s="31"/>
    </row>
    <row r="31" spans="1:17" x14ac:dyDescent="0.2">
      <c r="A31" s="3"/>
      <c r="B31" s="3"/>
      <c r="C31" s="53"/>
      <c r="D31" s="3"/>
      <c r="E31" s="3"/>
      <c r="F31" s="31"/>
      <c r="G31" s="31"/>
    </row>
    <row r="32" spans="1:17" x14ac:dyDescent="0.2">
      <c r="A32" s="3"/>
      <c r="B32" s="3"/>
      <c r="C32" s="53"/>
      <c r="D32" s="3"/>
      <c r="E32" s="3"/>
      <c r="F32" s="31"/>
      <c r="G32" s="31"/>
    </row>
    <row r="33" spans="1:7" x14ac:dyDescent="0.2">
      <c r="A33" s="3"/>
      <c r="B33" s="3"/>
      <c r="C33" s="53"/>
      <c r="D33" s="3"/>
      <c r="E33" s="3"/>
      <c r="F33" s="31"/>
      <c r="G33" s="31"/>
    </row>
    <row r="34" spans="1:7" x14ac:dyDescent="0.2">
      <c r="A34" s="3"/>
      <c r="B34" s="3"/>
      <c r="C34" s="53"/>
      <c r="D34" s="3"/>
      <c r="E34" s="3"/>
      <c r="F34" s="31"/>
      <c r="G34" s="31"/>
    </row>
    <row r="35" spans="1:7" x14ac:dyDescent="0.2">
      <c r="A35" s="3"/>
      <c r="B35" s="96"/>
      <c r="C35" s="96"/>
      <c r="D35" s="96"/>
      <c r="E35" s="96"/>
      <c r="F35" s="31"/>
      <c r="G35" s="62"/>
    </row>
    <row r="36" spans="1:7" x14ac:dyDescent="0.2">
      <c r="A36" s="53"/>
      <c r="B36" s="3"/>
      <c r="C36" s="3"/>
      <c r="D36" s="3"/>
      <c r="E36" s="3"/>
      <c r="F36" s="31"/>
      <c r="G36" s="62"/>
    </row>
    <row r="37" spans="1:7" x14ac:dyDescent="0.2">
      <c r="C37" s="34"/>
      <c r="G37" s="63"/>
    </row>
  </sheetData>
  <mergeCells count="14">
    <mergeCell ref="P5:Q5"/>
    <mergeCell ref="F21:G21"/>
    <mergeCell ref="A1:G1"/>
    <mergeCell ref="A2:G2"/>
    <mergeCell ref="A3:G3"/>
    <mergeCell ref="A4:G4"/>
    <mergeCell ref="F5:G5"/>
    <mergeCell ref="B15:E15"/>
    <mergeCell ref="C17:E17"/>
    <mergeCell ref="B35:E35"/>
    <mergeCell ref="H5:I5"/>
    <mergeCell ref="J5:K5"/>
    <mergeCell ref="L5:M5"/>
    <mergeCell ref="N5:O5"/>
  </mergeCells>
  <phoneticPr fontId="10" type="noConversion"/>
  <printOptions horizontalCentered="1" verticalCentered="1"/>
  <pageMargins left="0.59" right="0.75" top="1" bottom="1" header="0.5" footer="0.5"/>
  <pageSetup scale="72" fitToWidth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DED9-1ACF-4843-90C8-DB7FBA1953D5}">
  <dimension ref="A1:O46"/>
  <sheetViews>
    <sheetView view="pageBreakPreview" zoomScale="130" zoomScaleNormal="75" zoomScaleSheetLayoutView="130" workbookViewId="0">
      <selection activeCell="F23" sqref="F23"/>
    </sheetView>
  </sheetViews>
  <sheetFormatPr defaultRowHeight="12.75" x14ac:dyDescent="0.2"/>
  <cols>
    <col min="1" max="1" width="4.28515625" customWidth="1"/>
    <col min="2" max="2" width="7.140625" customWidth="1"/>
    <col min="3" max="3" width="40.7109375" customWidth="1"/>
    <col min="4" max="4" width="6.7109375" customWidth="1"/>
    <col min="5" max="5" width="8.140625" customWidth="1"/>
    <col min="6" max="6" width="8.7109375" customWidth="1"/>
    <col min="7" max="7" width="11.7109375" customWidth="1"/>
    <col min="11" max="11" width="44.5703125" bestFit="1" customWidth="1"/>
  </cols>
  <sheetData>
    <row r="1" spans="1:15" x14ac:dyDescent="0.2">
      <c r="A1" s="93" t="s">
        <v>45</v>
      </c>
      <c r="B1" s="93"/>
      <c r="C1" s="93"/>
      <c r="D1" s="93"/>
      <c r="E1" s="93"/>
      <c r="F1" s="93"/>
      <c r="G1" s="93"/>
      <c r="I1" s="93" t="s">
        <v>45</v>
      </c>
      <c r="J1" s="93"/>
      <c r="K1" s="93"/>
      <c r="L1" s="93"/>
      <c r="M1" s="93"/>
      <c r="N1" s="93"/>
      <c r="O1" s="93"/>
    </row>
    <row r="2" spans="1:15" x14ac:dyDescent="0.2">
      <c r="A2" s="93" t="s">
        <v>107</v>
      </c>
      <c r="B2" s="93"/>
      <c r="C2" s="93"/>
      <c r="D2" s="93"/>
      <c r="E2" s="93"/>
      <c r="F2" s="93"/>
      <c r="G2" s="93"/>
      <c r="I2" s="93" t="s">
        <v>107</v>
      </c>
      <c r="J2" s="93"/>
      <c r="K2" s="93"/>
      <c r="L2" s="93"/>
      <c r="M2" s="93"/>
      <c r="N2" s="93"/>
      <c r="O2" s="93"/>
    </row>
    <row r="3" spans="1:15" ht="13.15" customHeight="1" x14ac:dyDescent="0.2">
      <c r="A3" s="94" t="s">
        <v>94</v>
      </c>
      <c r="B3" s="94"/>
      <c r="C3" s="94"/>
      <c r="D3" s="94"/>
      <c r="E3" s="94"/>
      <c r="F3" s="94"/>
      <c r="G3" s="94"/>
      <c r="I3" s="94" t="s">
        <v>94</v>
      </c>
      <c r="J3" s="94"/>
      <c r="K3" s="94"/>
      <c r="L3" s="94"/>
      <c r="M3" s="94"/>
      <c r="N3" s="94"/>
      <c r="O3" s="94"/>
    </row>
    <row r="4" spans="1:15" ht="13.5" thickBot="1" x14ac:dyDescent="0.25">
      <c r="A4" s="94"/>
      <c r="B4" s="94"/>
      <c r="C4" s="94"/>
      <c r="D4" s="94"/>
      <c r="E4" s="94"/>
      <c r="F4" s="94"/>
      <c r="G4" s="94"/>
      <c r="I4" s="94"/>
      <c r="J4" s="94"/>
      <c r="K4" s="94"/>
      <c r="L4" s="94"/>
      <c r="M4" s="94"/>
      <c r="N4" s="94"/>
      <c r="O4" s="94"/>
    </row>
    <row r="5" spans="1:15" ht="15.75" thickBot="1" x14ac:dyDescent="0.3">
      <c r="A5" s="37"/>
      <c r="B5" s="37"/>
      <c r="C5" s="60"/>
      <c r="D5" s="37"/>
      <c r="E5" s="38"/>
      <c r="F5" s="90" t="s">
        <v>21</v>
      </c>
      <c r="G5" s="91"/>
      <c r="I5" s="37"/>
      <c r="J5" s="37"/>
      <c r="K5" s="60"/>
      <c r="L5" s="37"/>
      <c r="M5" s="38"/>
      <c r="N5" s="90" t="s">
        <v>21</v>
      </c>
      <c r="O5" s="91"/>
    </row>
    <row r="6" spans="1:15" x14ac:dyDescent="0.2">
      <c r="A6" s="39" t="s">
        <v>46</v>
      </c>
      <c r="B6" s="11"/>
      <c r="C6" s="27"/>
      <c r="D6" s="40"/>
      <c r="E6" s="41"/>
      <c r="F6" s="42" t="s">
        <v>4</v>
      </c>
      <c r="G6" s="43" t="s">
        <v>47</v>
      </c>
      <c r="I6" s="39" t="s">
        <v>46</v>
      </c>
      <c r="J6" s="11"/>
      <c r="K6" s="27"/>
      <c r="L6" s="40"/>
      <c r="M6" s="41"/>
      <c r="N6" s="42" t="s">
        <v>4</v>
      </c>
      <c r="O6" s="43" t="s">
        <v>47</v>
      </c>
    </row>
    <row r="7" spans="1:15" ht="13.5" thickBot="1" x14ac:dyDescent="0.25">
      <c r="A7" s="39" t="s">
        <v>48</v>
      </c>
      <c r="B7" s="11" t="s">
        <v>49</v>
      </c>
      <c r="C7" s="27" t="s">
        <v>3</v>
      </c>
      <c r="D7" s="44" t="s">
        <v>4</v>
      </c>
      <c r="E7" s="45" t="s">
        <v>50</v>
      </c>
      <c r="F7" s="46" t="s">
        <v>51</v>
      </c>
      <c r="G7" s="47" t="s">
        <v>52</v>
      </c>
      <c r="I7" s="39" t="s">
        <v>48</v>
      </c>
      <c r="J7" s="11" t="s">
        <v>49</v>
      </c>
      <c r="K7" s="27" t="s">
        <v>3</v>
      </c>
      <c r="L7" s="44" t="s">
        <v>4</v>
      </c>
      <c r="M7" s="45" t="s">
        <v>50</v>
      </c>
      <c r="N7" s="46" t="s">
        <v>51</v>
      </c>
      <c r="O7" s="47" t="s">
        <v>52</v>
      </c>
    </row>
    <row r="8" spans="1:15" x14ac:dyDescent="0.2">
      <c r="A8" s="48"/>
      <c r="B8" s="49"/>
      <c r="C8" s="50"/>
      <c r="D8" s="49"/>
      <c r="E8" s="43"/>
      <c r="F8" s="41"/>
      <c r="G8" s="51"/>
      <c r="I8" s="48"/>
      <c r="J8" s="49"/>
      <c r="K8" s="50"/>
      <c r="L8" s="49"/>
      <c r="M8" s="43"/>
      <c r="N8" s="82"/>
      <c r="O8" s="83"/>
    </row>
    <row r="9" spans="1:15" x14ac:dyDescent="0.2">
      <c r="A9" s="39"/>
      <c r="B9" s="3"/>
      <c r="C9" s="36" t="s">
        <v>142</v>
      </c>
      <c r="D9" s="3"/>
      <c r="E9" s="52"/>
      <c r="F9" s="54"/>
      <c r="G9" s="56"/>
      <c r="I9" s="39"/>
      <c r="J9" s="3"/>
      <c r="K9" s="36" t="s">
        <v>142</v>
      </c>
      <c r="L9" s="3"/>
      <c r="M9" s="52"/>
      <c r="N9" s="54"/>
      <c r="O9" s="56"/>
    </row>
    <row r="10" spans="1:15" x14ac:dyDescent="0.2">
      <c r="A10" s="45">
        <v>1</v>
      </c>
      <c r="B10" s="3">
        <v>642</v>
      </c>
      <c r="C10" s="53" t="s">
        <v>98</v>
      </c>
      <c r="D10" s="3" t="s">
        <v>8</v>
      </c>
      <c r="E10" s="73">
        <v>15.57</v>
      </c>
      <c r="F10" s="54">
        <v>500</v>
      </c>
      <c r="G10" s="55">
        <f t="shared" ref="G10:G22" ca="1" si="0">IF(CELL("TYPE",E10)="l",F10*1,E10*F10)</f>
        <v>7785</v>
      </c>
      <c r="I10" s="45">
        <v>1</v>
      </c>
      <c r="J10" s="3">
        <v>642</v>
      </c>
      <c r="K10" s="53" t="s">
        <v>98</v>
      </c>
      <c r="L10" s="3" t="s">
        <v>8</v>
      </c>
      <c r="M10" s="73">
        <v>15.57</v>
      </c>
      <c r="N10" s="54">
        <v>500</v>
      </c>
      <c r="O10" s="55">
        <f t="shared" ref="O10:O22" ca="1" si="1">IF(CELL("TYPE",M10)="l",N10*1,M10*N10)</f>
        <v>7785</v>
      </c>
    </row>
    <row r="11" spans="1:15" x14ac:dyDescent="0.2">
      <c r="A11" s="45">
        <v>2</v>
      </c>
      <c r="B11" s="3">
        <v>642</v>
      </c>
      <c r="C11" s="53" t="s">
        <v>99</v>
      </c>
      <c r="D11" s="3" t="s">
        <v>8</v>
      </c>
      <c r="E11" s="73">
        <v>7.49</v>
      </c>
      <c r="F11" s="54">
        <v>800</v>
      </c>
      <c r="G11" s="55">
        <f t="shared" ca="1" si="0"/>
        <v>5992</v>
      </c>
      <c r="I11" s="45">
        <v>2</v>
      </c>
      <c r="J11" s="3">
        <v>642</v>
      </c>
      <c r="K11" s="53" t="s">
        <v>99</v>
      </c>
      <c r="L11" s="3" t="s">
        <v>8</v>
      </c>
      <c r="M11" s="73">
        <v>7.49</v>
      </c>
      <c r="N11" s="54">
        <v>800</v>
      </c>
      <c r="O11" s="55">
        <f t="shared" ca="1" si="1"/>
        <v>5992</v>
      </c>
    </row>
    <row r="12" spans="1:15" x14ac:dyDescent="0.2">
      <c r="A12" s="45">
        <v>3</v>
      </c>
      <c r="B12" s="3">
        <v>642</v>
      </c>
      <c r="C12" s="53" t="s">
        <v>100</v>
      </c>
      <c r="D12" s="3" t="s">
        <v>14</v>
      </c>
      <c r="E12" s="52">
        <v>384</v>
      </c>
      <c r="F12" s="54">
        <v>3</v>
      </c>
      <c r="G12" s="55">
        <f t="shared" ca="1" si="0"/>
        <v>1152</v>
      </c>
      <c r="I12" s="45">
        <v>3</v>
      </c>
      <c r="J12" s="3">
        <v>642</v>
      </c>
      <c r="K12" s="53" t="s">
        <v>100</v>
      </c>
      <c r="L12" s="3" t="s">
        <v>14</v>
      </c>
      <c r="M12" s="52">
        <v>384</v>
      </c>
      <c r="N12" s="54">
        <v>3</v>
      </c>
      <c r="O12" s="55">
        <f t="shared" ca="1" si="1"/>
        <v>1152</v>
      </c>
    </row>
    <row r="13" spans="1:15" x14ac:dyDescent="0.2">
      <c r="A13" s="45">
        <v>4</v>
      </c>
      <c r="B13" s="3">
        <v>642</v>
      </c>
      <c r="C13" s="53" t="s">
        <v>101</v>
      </c>
      <c r="D13" s="3" t="s">
        <v>14</v>
      </c>
      <c r="E13" s="52">
        <v>7496</v>
      </c>
      <c r="F13" s="54">
        <v>5.0999999999999996</v>
      </c>
      <c r="G13" s="55">
        <f t="shared" ca="1" si="0"/>
        <v>38229.599999999999</v>
      </c>
      <c r="I13" s="45">
        <v>4</v>
      </c>
      <c r="J13" s="3">
        <v>642</v>
      </c>
      <c r="K13" s="53" t="s">
        <v>101</v>
      </c>
      <c r="L13" s="3" t="s">
        <v>14</v>
      </c>
      <c r="M13" s="52">
        <v>1764</v>
      </c>
      <c r="N13" s="54">
        <v>4</v>
      </c>
      <c r="O13" s="55">
        <f t="shared" ca="1" si="1"/>
        <v>7056</v>
      </c>
    </row>
    <row r="14" spans="1:15" x14ac:dyDescent="0.2">
      <c r="A14" s="45">
        <v>5</v>
      </c>
      <c r="B14" s="3">
        <v>642</v>
      </c>
      <c r="C14" s="53" t="s">
        <v>144</v>
      </c>
      <c r="D14" s="3" t="s">
        <v>14</v>
      </c>
      <c r="E14" s="52">
        <v>758</v>
      </c>
      <c r="F14" s="54">
        <v>4</v>
      </c>
      <c r="G14" s="55">
        <f t="shared" ca="1" si="0"/>
        <v>3032</v>
      </c>
      <c r="I14" s="45">
        <v>5</v>
      </c>
      <c r="J14" s="3">
        <v>642</v>
      </c>
      <c r="K14" s="53" t="s">
        <v>144</v>
      </c>
      <c r="L14" s="3" t="s">
        <v>14</v>
      </c>
      <c r="M14" s="52">
        <v>758</v>
      </c>
      <c r="N14" s="54">
        <v>4</v>
      </c>
      <c r="O14" s="55">
        <f t="shared" ca="1" si="1"/>
        <v>3032</v>
      </c>
    </row>
    <row r="15" spans="1:15" x14ac:dyDescent="0.2">
      <c r="A15" s="45">
        <v>6</v>
      </c>
      <c r="B15" s="3">
        <v>642</v>
      </c>
      <c r="C15" s="53" t="s">
        <v>102</v>
      </c>
      <c r="D15" s="3" t="s">
        <v>14</v>
      </c>
      <c r="E15" s="52">
        <v>251</v>
      </c>
      <c r="F15" s="54">
        <v>4</v>
      </c>
      <c r="G15" s="55">
        <f t="shared" ca="1" si="0"/>
        <v>1004</v>
      </c>
      <c r="I15" s="45">
        <v>6</v>
      </c>
      <c r="J15" s="3">
        <v>642</v>
      </c>
      <c r="K15" s="53" t="s">
        <v>102</v>
      </c>
      <c r="L15" s="3" t="s">
        <v>14</v>
      </c>
      <c r="M15" s="52">
        <v>251</v>
      </c>
      <c r="N15" s="54">
        <v>4</v>
      </c>
      <c r="O15" s="55">
        <f t="shared" ca="1" si="1"/>
        <v>1004</v>
      </c>
    </row>
    <row r="16" spans="1:15" x14ac:dyDescent="0.2">
      <c r="A16" s="45">
        <v>7</v>
      </c>
      <c r="B16" s="3">
        <v>642</v>
      </c>
      <c r="C16" s="53" t="s">
        <v>103</v>
      </c>
      <c r="D16" s="3" t="s">
        <v>14</v>
      </c>
      <c r="E16" s="52">
        <v>220</v>
      </c>
      <c r="F16" s="54">
        <v>1</v>
      </c>
      <c r="G16" s="55">
        <f t="shared" ca="1" si="0"/>
        <v>220</v>
      </c>
      <c r="I16" s="45">
        <v>7</v>
      </c>
      <c r="J16" s="3">
        <v>642</v>
      </c>
      <c r="K16" s="53" t="s">
        <v>103</v>
      </c>
      <c r="L16" s="3" t="s">
        <v>14</v>
      </c>
      <c r="M16" s="52">
        <v>220</v>
      </c>
      <c r="N16" s="54">
        <v>1</v>
      </c>
      <c r="O16" s="55">
        <f t="shared" ca="1" si="1"/>
        <v>220</v>
      </c>
    </row>
    <row r="17" spans="1:15" x14ac:dyDescent="0.2">
      <c r="A17" s="45">
        <v>8</v>
      </c>
      <c r="B17" s="3">
        <v>642</v>
      </c>
      <c r="C17" s="53" t="s">
        <v>104</v>
      </c>
      <c r="D17" s="3" t="s">
        <v>14</v>
      </c>
      <c r="E17" s="52">
        <v>138</v>
      </c>
      <c r="F17" s="54">
        <v>4</v>
      </c>
      <c r="G17" s="55">
        <f t="shared" ca="1" si="0"/>
        <v>552</v>
      </c>
      <c r="I17" s="45">
        <v>8</v>
      </c>
      <c r="J17" s="3">
        <v>642</v>
      </c>
      <c r="K17" s="53" t="s">
        <v>104</v>
      </c>
      <c r="L17" s="3" t="s">
        <v>14</v>
      </c>
      <c r="M17" s="52">
        <v>138</v>
      </c>
      <c r="N17" s="54">
        <v>4</v>
      </c>
      <c r="O17" s="55">
        <f t="shared" ca="1" si="1"/>
        <v>552</v>
      </c>
    </row>
    <row r="18" spans="1:15" x14ac:dyDescent="0.2">
      <c r="A18" s="45">
        <v>9</v>
      </c>
      <c r="B18" s="3">
        <v>641</v>
      </c>
      <c r="C18" s="53" t="s">
        <v>105</v>
      </c>
      <c r="D18" s="3" t="s">
        <v>14</v>
      </c>
      <c r="E18" s="52">
        <v>120</v>
      </c>
      <c r="F18" s="54">
        <v>4</v>
      </c>
      <c r="G18" s="55">
        <f t="shared" ref="G18" ca="1" si="2">IF(CELL("TYPE",E18)="l",F18*1,E18*F18)</f>
        <v>480</v>
      </c>
      <c r="I18" s="45">
        <v>9</v>
      </c>
      <c r="J18" s="3">
        <v>641</v>
      </c>
      <c r="K18" s="53" t="s">
        <v>105</v>
      </c>
      <c r="L18" s="3" t="s">
        <v>14</v>
      </c>
      <c r="M18" s="52">
        <v>120</v>
      </c>
      <c r="N18" s="54">
        <v>4</v>
      </c>
      <c r="O18" s="55">
        <f t="shared" ca="1" si="1"/>
        <v>480</v>
      </c>
    </row>
    <row r="19" spans="1:15" x14ac:dyDescent="0.2">
      <c r="A19" s="45">
        <v>10</v>
      </c>
      <c r="B19" s="3">
        <v>642</v>
      </c>
      <c r="C19" s="53" t="s">
        <v>57</v>
      </c>
      <c r="D19" s="3" t="s">
        <v>16</v>
      </c>
      <c r="E19" s="52">
        <v>6</v>
      </c>
      <c r="F19" s="54">
        <v>75</v>
      </c>
      <c r="G19" s="55">
        <f t="shared" ca="1" si="0"/>
        <v>450</v>
      </c>
      <c r="I19" s="45">
        <v>10</v>
      </c>
      <c r="J19" s="3">
        <v>642</v>
      </c>
      <c r="K19" s="53" t="s">
        <v>57</v>
      </c>
      <c r="L19" s="3" t="s">
        <v>16</v>
      </c>
      <c r="M19" s="52">
        <v>6</v>
      </c>
      <c r="N19" s="54">
        <v>75</v>
      </c>
      <c r="O19" s="55">
        <f t="shared" ca="1" si="1"/>
        <v>450</v>
      </c>
    </row>
    <row r="20" spans="1:15" x14ac:dyDescent="0.2">
      <c r="A20" s="45">
        <v>11</v>
      </c>
      <c r="B20" s="3">
        <v>642</v>
      </c>
      <c r="C20" s="53" t="s">
        <v>106</v>
      </c>
      <c r="D20" s="3" t="s">
        <v>8</v>
      </c>
      <c r="E20" s="52">
        <v>0.12</v>
      </c>
      <c r="F20" s="54">
        <v>500</v>
      </c>
      <c r="G20" s="55">
        <f t="shared" ref="G20" ca="1" si="3">IF(CELL("TYPE",E20)="l",F20*1,E20*F20)</f>
        <v>60</v>
      </c>
      <c r="I20" s="45">
        <v>11</v>
      </c>
      <c r="J20" s="3">
        <v>642</v>
      </c>
      <c r="K20" s="53" t="s">
        <v>106</v>
      </c>
      <c r="L20" s="3" t="s">
        <v>8</v>
      </c>
      <c r="M20" s="52">
        <v>0.12</v>
      </c>
      <c r="N20" s="54">
        <v>500</v>
      </c>
      <c r="O20" s="55">
        <f t="shared" ca="1" si="1"/>
        <v>60</v>
      </c>
    </row>
    <row r="21" spans="1:15" x14ac:dyDescent="0.2">
      <c r="A21" s="45">
        <v>12</v>
      </c>
      <c r="B21" s="3">
        <v>642</v>
      </c>
      <c r="C21" s="53" t="s">
        <v>73</v>
      </c>
      <c r="D21" s="3" t="s">
        <v>11</v>
      </c>
      <c r="E21" s="52">
        <v>1</v>
      </c>
      <c r="F21" s="54">
        <v>800</v>
      </c>
      <c r="G21" s="55">
        <f t="shared" ca="1" si="0"/>
        <v>800</v>
      </c>
      <c r="I21" s="45">
        <v>12</v>
      </c>
      <c r="J21" s="3">
        <v>642</v>
      </c>
      <c r="K21" s="53" t="s">
        <v>73</v>
      </c>
      <c r="L21" s="3" t="s">
        <v>11</v>
      </c>
      <c r="M21" s="52">
        <v>1</v>
      </c>
      <c r="N21" s="54">
        <v>800</v>
      </c>
      <c r="O21" s="55">
        <f t="shared" ca="1" si="1"/>
        <v>800</v>
      </c>
    </row>
    <row r="22" spans="1:15" x14ac:dyDescent="0.2">
      <c r="A22" s="45">
        <v>13</v>
      </c>
      <c r="B22" s="3">
        <v>103.5</v>
      </c>
      <c r="C22" s="53" t="s">
        <v>72</v>
      </c>
      <c r="D22" s="3" t="s">
        <v>11</v>
      </c>
      <c r="E22" s="52">
        <v>1</v>
      </c>
      <c r="F22" s="54">
        <v>450</v>
      </c>
      <c r="G22" s="55">
        <f t="shared" ca="1" si="0"/>
        <v>450</v>
      </c>
      <c r="I22" s="45">
        <v>13</v>
      </c>
      <c r="J22" s="3">
        <v>103.5</v>
      </c>
      <c r="K22" s="53" t="s">
        <v>72</v>
      </c>
      <c r="L22" s="3" t="s">
        <v>11</v>
      </c>
      <c r="M22" s="52">
        <v>1</v>
      </c>
      <c r="N22" s="54">
        <v>300</v>
      </c>
      <c r="O22" s="55">
        <f t="shared" ca="1" si="1"/>
        <v>300</v>
      </c>
    </row>
    <row r="23" spans="1:15" x14ac:dyDescent="0.2">
      <c r="A23" s="45"/>
      <c r="B23" s="3"/>
      <c r="C23" s="53"/>
      <c r="D23" s="3"/>
      <c r="E23" s="52"/>
      <c r="F23" s="54"/>
      <c r="G23" s="55"/>
      <c r="I23" s="45"/>
      <c r="J23" s="3"/>
      <c r="K23" s="53"/>
      <c r="L23" s="3"/>
      <c r="M23" s="52"/>
      <c r="N23" s="54"/>
      <c r="O23" s="55"/>
    </row>
    <row r="24" spans="1:15" x14ac:dyDescent="0.2">
      <c r="A24" s="45"/>
      <c r="B24" s="96" t="s">
        <v>108</v>
      </c>
      <c r="C24" s="96"/>
      <c r="D24" s="96"/>
      <c r="E24" s="97"/>
      <c r="F24" s="54"/>
      <c r="G24" s="56">
        <f ca="1">SUM(G10:G22)</f>
        <v>60206.6</v>
      </c>
      <c r="I24" s="45"/>
      <c r="J24" s="96" t="s">
        <v>108</v>
      </c>
      <c r="K24" s="96"/>
      <c r="L24" s="96"/>
      <c r="M24" s="97"/>
      <c r="N24" s="54"/>
      <c r="O24" s="56">
        <f ca="1">SUM(O10:O22)</f>
        <v>28883</v>
      </c>
    </row>
    <row r="25" spans="1:15" x14ac:dyDescent="0.2">
      <c r="A25" s="39"/>
      <c r="B25" s="3"/>
      <c r="C25" s="3"/>
      <c r="D25" s="3"/>
      <c r="E25" s="52"/>
      <c r="F25" s="54"/>
      <c r="G25" s="56"/>
      <c r="I25" s="39"/>
      <c r="J25" s="3"/>
      <c r="K25" s="3"/>
      <c r="L25" s="3"/>
      <c r="M25" s="52"/>
      <c r="N25" s="54"/>
      <c r="O25" s="56"/>
    </row>
    <row r="26" spans="1:15" ht="13.5" thickBot="1" x14ac:dyDescent="0.25">
      <c r="A26" s="57"/>
      <c r="B26" s="37"/>
      <c r="C26" s="58"/>
      <c r="D26" s="37"/>
      <c r="E26" s="37"/>
      <c r="F26" s="57"/>
      <c r="G26" s="59"/>
      <c r="I26" s="41"/>
      <c r="K26" s="36" t="s">
        <v>140</v>
      </c>
      <c r="M26" s="51"/>
      <c r="N26" s="41"/>
      <c r="O26" s="72"/>
    </row>
    <row r="27" spans="1:15" x14ac:dyDescent="0.2">
      <c r="I27" s="41"/>
      <c r="K27" s="33" t="s">
        <v>141</v>
      </c>
      <c r="M27" s="51"/>
      <c r="N27" s="41"/>
      <c r="O27" s="51"/>
    </row>
    <row r="28" spans="1:15" x14ac:dyDescent="0.2">
      <c r="I28" s="45">
        <v>14</v>
      </c>
      <c r="J28">
        <v>642</v>
      </c>
      <c r="K28" t="s">
        <v>143</v>
      </c>
      <c r="L28" s="3" t="s">
        <v>14</v>
      </c>
      <c r="M28" s="52">
        <v>5732</v>
      </c>
      <c r="N28" s="41">
        <v>6</v>
      </c>
      <c r="O28" s="84">
        <f t="shared" ref="O28" ca="1" si="4">IF(CELL("TYPE",M28)="l",N28*1,M28*N28)</f>
        <v>34392</v>
      </c>
    </row>
    <row r="29" spans="1:15" ht="13.5" thickBot="1" x14ac:dyDescent="0.25">
      <c r="I29" s="57"/>
      <c r="J29" s="37"/>
      <c r="K29" s="37"/>
      <c r="L29" s="37"/>
      <c r="M29" s="38"/>
      <c r="N29" s="57"/>
      <c r="O29" s="38"/>
    </row>
    <row r="30" spans="1:15" ht="15" x14ac:dyDescent="0.25">
      <c r="C30" s="61"/>
      <c r="F30" s="95"/>
      <c r="G30" s="95"/>
    </row>
    <row r="31" spans="1:15" x14ac:dyDescent="0.2">
      <c r="A31" s="53"/>
      <c r="B31" s="3"/>
      <c r="C31" s="3"/>
      <c r="F31" s="3"/>
      <c r="G31" s="3"/>
    </row>
    <row r="32" spans="1:15" x14ac:dyDescent="0.2">
      <c r="A32" s="53"/>
      <c r="B32" s="3"/>
      <c r="C32" s="3"/>
      <c r="D32" s="3"/>
      <c r="E32" s="3"/>
      <c r="F32" s="3"/>
      <c r="G32" s="3"/>
    </row>
    <row r="33" spans="1:7" x14ac:dyDescent="0.2">
      <c r="A33" s="53"/>
      <c r="B33" s="3"/>
      <c r="C33" s="36"/>
      <c r="D33" s="3"/>
      <c r="E33" s="3"/>
    </row>
    <row r="34" spans="1:7" x14ac:dyDescent="0.2">
      <c r="A34" s="53"/>
      <c r="B34" s="3"/>
      <c r="C34" s="36"/>
      <c r="D34" s="3"/>
      <c r="E34" s="3"/>
      <c r="F34" s="31"/>
      <c r="G34" s="62"/>
    </row>
    <row r="35" spans="1:7" x14ac:dyDescent="0.2">
      <c r="A35" s="3"/>
      <c r="B35" s="3"/>
      <c r="C35" s="53"/>
      <c r="D35" s="3"/>
      <c r="E35" s="3"/>
      <c r="F35" s="31"/>
      <c r="G35" s="31"/>
    </row>
    <row r="36" spans="1:7" x14ac:dyDescent="0.2">
      <c r="A36" s="3"/>
      <c r="B36" s="3"/>
      <c r="C36" s="53"/>
      <c r="D36" s="3"/>
      <c r="E36" s="3"/>
      <c r="F36" s="31"/>
      <c r="G36" s="31"/>
    </row>
    <row r="37" spans="1:7" x14ac:dyDescent="0.2">
      <c r="A37" s="3"/>
      <c r="B37" s="3"/>
      <c r="C37" s="53"/>
      <c r="D37" s="3"/>
      <c r="E37" s="3"/>
      <c r="F37" s="31"/>
      <c r="G37" s="31"/>
    </row>
    <row r="38" spans="1:7" x14ac:dyDescent="0.2">
      <c r="A38" s="3"/>
      <c r="B38" s="3"/>
      <c r="C38" s="53"/>
      <c r="D38" s="3"/>
      <c r="E38" s="3"/>
      <c r="F38" s="31"/>
      <c r="G38" s="31"/>
    </row>
    <row r="39" spans="1:7" x14ac:dyDescent="0.2">
      <c r="A39" s="3"/>
      <c r="B39" s="3"/>
      <c r="C39" s="53"/>
      <c r="D39" s="3"/>
      <c r="E39" s="3"/>
      <c r="F39" s="31"/>
      <c r="G39" s="31"/>
    </row>
    <row r="40" spans="1:7" x14ac:dyDescent="0.2">
      <c r="A40" s="3"/>
      <c r="B40" s="3"/>
      <c r="C40" s="53"/>
      <c r="D40" s="3"/>
      <c r="E40" s="3"/>
      <c r="F40" s="31"/>
      <c r="G40" s="31"/>
    </row>
    <row r="41" spans="1:7" x14ac:dyDescent="0.2">
      <c r="A41" s="3"/>
      <c r="B41" s="3"/>
      <c r="C41" s="53"/>
      <c r="D41" s="3"/>
      <c r="E41" s="3"/>
      <c r="F41" s="31"/>
      <c r="G41" s="31"/>
    </row>
    <row r="42" spans="1:7" x14ac:dyDescent="0.2">
      <c r="A42" s="3"/>
      <c r="B42" s="3"/>
      <c r="C42" s="53"/>
      <c r="D42" s="3"/>
      <c r="E42" s="3"/>
      <c r="F42" s="31"/>
      <c r="G42" s="31"/>
    </row>
    <row r="43" spans="1:7" x14ac:dyDescent="0.2">
      <c r="A43" s="3"/>
      <c r="B43" s="3"/>
      <c r="C43" s="53"/>
      <c r="D43" s="3"/>
      <c r="E43" s="3"/>
      <c r="F43" s="31"/>
      <c r="G43" s="31"/>
    </row>
    <row r="44" spans="1:7" x14ac:dyDescent="0.2">
      <c r="A44" s="3"/>
      <c r="B44" s="96"/>
      <c r="C44" s="96"/>
      <c r="D44" s="96"/>
      <c r="E44" s="96"/>
      <c r="F44" s="31"/>
      <c r="G44" s="62"/>
    </row>
    <row r="45" spans="1:7" x14ac:dyDescent="0.2">
      <c r="A45" s="53"/>
      <c r="B45" s="3"/>
      <c r="C45" s="3"/>
      <c r="D45" s="3"/>
      <c r="E45" s="3"/>
      <c r="F45" s="31"/>
      <c r="G45" s="62"/>
    </row>
    <row r="46" spans="1:7" x14ac:dyDescent="0.2">
      <c r="C46" s="34"/>
      <c r="G46" s="63"/>
    </row>
  </sheetData>
  <mergeCells count="14">
    <mergeCell ref="J24:M24"/>
    <mergeCell ref="I1:O1"/>
    <mergeCell ref="I2:O2"/>
    <mergeCell ref="I3:O3"/>
    <mergeCell ref="I4:O4"/>
    <mergeCell ref="N5:O5"/>
    <mergeCell ref="F30:G30"/>
    <mergeCell ref="B44:E44"/>
    <mergeCell ref="A1:G1"/>
    <mergeCell ref="A2:G2"/>
    <mergeCell ref="A3:G3"/>
    <mergeCell ref="A4:G4"/>
    <mergeCell ref="F5:G5"/>
    <mergeCell ref="B24:E24"/>
  </mergeCells>
  <phoneticPr fontId="10" type="noConversion"/>
  <pageMargins left="0.59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0F43-EEAA-4BFA-9DC6-19FE3E73D4A6}">
  <dimension ref="A1:G38"/>
  <sheetViews>
    <sheetView view="pageBreakPreview" zoomScale="130" zoomScaleNormal="75" zoomScaleSheetLayoutView="130" workbookViewId="0">
      <selection activeCell="E13" sqref="E13"/>
    </sheetView>
  </sheetViews>
  <sheetFormatPr defaultRowHeight="12.75" x14ac:dyDescent="0.2"/>
  <cols>
    <col min="1" max="1" width="4.28515625" customWidth="1"/>
    <col min="2" max="2" width="7.140625" customWidth="1"/>
    <col min="3" max="3" width="40.7109375" customWidth="1"/>
    <col min="4" max="4" width="6.7109375" customWidth="1"/>
    <col min="5" max="5" width="8.140625" customWidth="1"/>
    <col min="6" max="6" width="8.7109375" customWidth="1"/>
    <col min="7" max="7" width="11.7109375" customWidth="1"/>
  </cols>
  <sheetData>
    <row r="1" spans="1:7" x14ac:dyDescent="0.2">
      <c r="A1" s="93" t="s">
        <v>45</v>
      </c>
      <c r="B1" s="93"/>
      <c r="C1" s="93"/>
      <c r="D1" s="93"/>
      <c r="E1" s="93"/>
      <c r="F1" s="93"/>
      <c r="G1" s="93"/>
    </row>
    <row r="2" spans="1:7" x14ac:dyDescent="0.2">
      <c r="A2" s="93" t="s">
        <v>127</v>
      </c>
      <c r="B2" s="93"/>
      <c r="C2" s="93"/>
      <c r="D2" s="93"/>
      <c r="E2" s="93"/>
      <c r="F2" s="93"/>
      <c r="G2" s="93"/>
    </row>
    <row r="3" spans="1:7" ht="13.15" customHeight="1" x14ac:dyDescent="0.2">
      <c r="A3" s="94" t="s">
        <v>94</v>
      </c>
      <c r="B3" s="94"/>
      <c r="C3" s="94"/>
      <c r="D3" s="94"/>
      <c r="E3" s="94"/>
      <c r="F3" s="94"/>
      <c r="G3" s="94"/>
    </row>
    <row r="4" spans="1:7" ht="13.5" thickBot="1" x14ac:dyDescent="0.25">
      <c r="A4" s="94"/>
      <c r="B4" s="94"/>
      <c r="C4" s="94"/>
      <c r="D4" s="94"/>
      <c r="E4" s="94"/>
      <c r="F4" s="94"/>
      <c r="G4" s="94"/>
    </row>
    <row r="5" spans="1:7" ht="15.75" thickBot="1" x14ac:dyDescent="0.3">
      <c r="A5" s="37"/>
      <c r="B5" s="37"/>
      <c r="C5" s="60"/>
      <c r="D5" s="37"/>
      <c r="E5" s="38"/>
      <c r="F5" s="90" t="s">
        <v>21</v>
      </c>
      <c r="G5" s="91"/>
    </row>
    <row r="6" spans="1:7" x14ac:dyDescent="0.2">
      <c r="A6" s="39" t="s">
        <v>46</v>
      </c>
      <c r="B6" s="11"/>
      <c r="C6" s="27"/>
      <c r="D6" s="40"/>
      <c r="E6" s="41"/>
      <c r="F6" s="42" t="s">
        <v>4</v>
      </c>
      <c r="G6" s="43" t="s">
        <v>47</v>
      </c>
    </row>
    <row r="7" spans="1:7" ht="13.5" thickBot="1" x14ac:dyDescent="0.25">
      <c r="A7" s="39" t="s">
        <v>48</v>
      </c>
      <c r="B7" s="11" t="s">
        <v>49</v>
      </c>
      <c r="C7" s="27" t="s">
        <v>3</v>
      </c>
      <c r="D7" s="44" t="s">
        <v>4</v>
      </c>
      <c r="E7" s="45" t="s">
        <v>50</v>
      </c>
      <c r="F7" s="46" t="s">
        <v>51</v>
      </c>
      <c r="G7" s="47" t="s">
        <v>52</v>
      </c>
    </row>
    <row r="8" spans="1:7" x14ac:dyDescent="0.2">
      <c r="A8" s="48"/>
      <c r="B8" s="49"/>
      <c r="C8" s="50"/>
      <c r="D8" s="49"/>
      <c r="E8" s="43"/>
      <c r="F8" s="41"/>
      <c r="G8" s="51"/>
    </row>
    <row r="9" spans="1:7" x14ac:dyDescent="0.2">
      <c r="A9" s="39"/>
      <c r="B9" s="3"/>
      <c r="C9" s="36" t="s">
        <v>129</v>
      </c>
      <c r="D9" s="3"/>
      <c r="E9" s="52"/>
      <c r="F9" s="54"/>
      <c r="G9" s="56"/>
    </row>
    <row r="10" spans="1:7" x14ac:dyDescent="0.2">
      <c r="A10" s="45">
        <v>1</v>
      </c>
      <c r="B10" s="3">
        <v>642</v>
      </c>
      <c r="C10" s="53" t="s">
        <v>53</v>
      </c>
      <c r="D10" s="3" t="s">
        <v>8</v>
      </c>
      <c r="E10" s="52">
        <v>4.3920000000000003</v>
      </c>
      <c r="F10" s="54">
        <v>800</v>
      </c>
      <c r="G10" s="55">
        <f t="shared" ref="G10:G14" ca="1" si="0">IF(CELL("TYPE",E10)="l",F10*1,E10*F10)</f>
        <v>3513.6000000000004</v>
      </c>
    </row>
    <row r="11" spans="1:7" x14ac:dyDescent="0.2">
      <c r="A11" s="45">
        <v>2</v>
      </c>
      <c r="B11" s="3">
        <v>642</v>
      </c>
      <c r="C11" s="53" t="s">
        <v>54</v>
      </c>
      <c r="D11" s="3" t="s">
        <v>8</v>
      </c>
      <c r="E11" s="52">
        <v>8.1609999999999996</v>
      </c>
      <c r="F11" s="54">
        <v>550</v>
      </c>
      <c r="G11" s="55">
        <f t="shared" ca="1" si="0"/>
        <v>4488.55</v>
      </c>
    </row>
    <row r="12" spans="1:7" x14ac:dyDescent="0.2">
      <c r="A12" s="45">
        <v>3</v>
      </c>
      <c r="B12" s="3">
        <v>642</v>
      </c>
      <c r="C12" s="53" t="s">
        <v>130</v>
      </c>
      <c r="D12" s="3" t="s">
        <v>14</v>
      </c>
      <c r="E12" s="52">
        <v>1364</v>
      </c>
      <c r="F12" s="54">
        <v>6</v>
      </c>
      <c r="G12" s="55">
        <f t="shared" ca="1" si="0"/>
        <v>8184</v>
      </c>
    </row>
    <row r="13" spans="1:7" x14ac:dyDescent="0.2">
      <c r="A13" s="45">
        <v>4</v>
      </c>
      <c r="B13" s="3">
        <v>103.05</v>
      </c>
      <c r="C13" s="53" t="s">
        <v>73</v>
      </c>
      <c r="D13" s="3" t="s">
        <v>11</v>
      </c>
      <c r="E13" s="52">
        <v>1</v>
      </c>
      <c r="F13" s="54">
        <v>100</v>
      </c>
      <c r="G13" s="55">
        <f t="shared" ca="1" si="0"/>
        <v>100</v>
      </c>
    </row>
    <row r="14" spans="1:7" x14ac:dyDescent="0.2">
      <c r="A14" s="45">
        <v>5</v>
      </c>
      <c r="B14" s="3">
        <v>103.05</v>
      </c>
      <c r="C14" t="s">
        <v>72</v>
      </c>
      <c r="D14" t="s">
        <v>11</v>
      </c>
      <c r="E14" s="52">
        <v>1</v>
      </c>
      <c r="F14" s="54">
        <v>500</v>
      </c>
      <c r="G14" s="55">
        <f t="shared" ca="1" si="0"/>
        <v>500</v>
      </c>
    </row>
    <row r="15" spans="1:7" x14ac:dyDescent="0.2">
      <c r="A15" s="45"/>
      <c r="B15" s="3"/>
      <c r="E15" s="52"/>
      <c r="F15" s="54"/>
      <c r="G15" s="55"/>
    </row>
    <row r="16" spans="1:7" x14ac:dyDescent="0.2">
      <c r="A16" s="45"/>
      <c r="B16" s="96" t="s">
        <v>131</v>
      </c>
      <c r="C16" s="96"/>
      <c r="D16" s="96"/>
      <c r="E16" s="97"/>
      <c r="F16" s="54"/>
      <c r="G16" s="56">
        <f ca="1">SUM(G10:G15)</f>
        <v>16786.150000000001</v>
      </c>
    </row>
    <row r="17" spans="1:7" x14ac:dyDescent="0.2">
      <c r="A17" s="39"/>
      <c r="B17" s="3"/>
      <c r="C17" s="65"/>
      <c r="D17" s="3"/>
      <c r="E17" s="52"/>
      <c r="F17" s="54"/>
      <c r="G17" s="56"/>
    </row>
    <row r="18" spans="1:7" ht="13.5" thickBot="1" x14ac:dyDescent="0.25">
      <c r="A18" s="57"/>
      <c r="B18" s="37"/>
      <c r="C18" s="98" t="s">
        <v>132</v>
      </c>
      <c r="D18" s="98"/>
      <c r="E18" s="99"/>
      <c r="F18" s="57"/>
      <c r="G18" s="59">
        <f ca="1">SUM(G16:G17)</f>
        <v>16786.150000000001</v>
      </c>
    </row>
    <row r="22" spans="1:7" ht="15" x14ac:dyDescent="0.25">
      <c r="C22" s="61"/>
      <c r="F22" s="95"/>
      <c r="G22" s="95"/>
    </row>
    <row r="23" spans="1:7" x14ac:dyDescent="0.2">
      <c r="A23" s="53"/>
      <c r="B23" s="3"/>
      <c r="C23" s="3"/>
      <c r="F23" s="3"/>
      <c r="G23" s="3"/>
    </row>
    <row r="24" spans="1:7" x14ac:dyDescent="0.2">
      <c r="A24" s="53"/>
      <c r="B24" s="3"/>
      <c r="C24" s="3"/>
      <c r="D24" s="3"/>
      <c r="E24" s="3"/>
      <c r="F24" s="3"/>
      <c r="G24" s="3"/>
    </row>
    <row r="25" spans="1:7" x14ac:dyDescent="0.2">
      <c r="A25" s="53"/>
      <c r="B25" s="3"/>
      <c r="C25" s="36"/>
      <c r="D25" s="3"/>
      <c r="E25" s="3"/>
    </row>
    <row r="26" spans="1:7" x14ac:dyDescent="0.2">
      <c r="A26" s="53"/>
      <c r="B26" s="3"/>
      <c r="C26" s="36"/>
      <c r="D26" s="3"/>
      <c r="E26" s="3"/>
      <c r="F26" s="31"/>
      <c r="G26" s="62"/>
    </row>
    <row r="27" spans="1:7" x14ac:dyDescent="0.2">
      <c r="A27" s="3"/>
      <c r="B27" s="3"/>
      <c r="C27" s="53"/>
      <c r="D27" s="3"/>
      <c r="E27" s="3"/>
      <c r="F27" s="31"/>
      <c r="G27" s="31"/>
    </row>
    <row r="28" spans="1:7" x14ac:dyDescent="0.2">
      <c r="A28" s="3"/>
      <c r="B28" s="3"/>
      <c r="C28" s="53"/>
      <c r="D28" s="3"/>
      <c r="E28" s="3"/>
      <c r="F28" s="31"/>
      <c r="G28" s="31"/>
    </row>
    <row r="29" spans="1:7" x14ac:dyDescent="0.2">
      <c r="A29" s="3"/>
      <c r="B29" s="3"/>
      <c r="C29" s="53"/>
      <c r="D29" s="3"/>
      <c r="E29" s="3"/>
      <c r="F29" s="31"/>
      <c r="G29" s="31"/>
    </row>
    <row r="30" spans="1:7" x14ac:dyDescent="0.2">
      <c r="A30" s="3"/>
      <c r="B30" s="3"/>
      <c r="C30" s="53"/>
      <c r="D30" s="3"/>
      <c r="E30" s="3"/>
      <c r="F30" s="31"/>
      <c r="G30" s="31"/>
    </row>
    <row r="31" spans="1:7" x14ac:dyDescent="0.2">
      <c r="A31" s="3"/>
      <c r="B31" s="3"/>
      <c r="C31" s="53"/>
      <c r="D31" s="3"/>
      <c r="E31" s="3"/>
      <c r="F31" s="31"/>
      <c r="G31" s="31"/>
    </row>
    <row r="32" spans="1:7" x14ac:dyDescent="0.2">
      <c r="A32" s="3"/>
      <c r="B32" s="3"/>
      <c r="C32" s="53"/>
      <c r="D32" s="3"/>
      <c r="E32" s="3"/>
      <c r="F32" s="31"/>
      <c r="G32" s="31"/>
    </row>
    <row r="33" spans="1:7" x14ac:dyDescent="0.2">
      <c r="A33" s="3"/>
      <c r="B33" s="3"/>
      <c r="C33" s="53"/>
      <c r="D33" s="3"/>
      <c r="E33" s="3"/>
      <c r="F33" s="31"/>
      <c r="G33" s="31"/>
    </row>
    <row r="34" spans="1:7" x14ac:dyDescent="0.2">
      <c r="A34" s="3"/>
      <c r="B34" s="3"/>
      <c r="C34" s="53"/>
      <c r="D34" s="3"/>
      <c r="E34" s="3"/>
      <c r="F34" s="31"/>
      <c r="G34" s="31"/>
    </row>
    <row r="35" spans="1:7" x14ac:dyDescent="0.2">
      <c r="A35" s="3"/>
      <c r="B35" s="3"/>
      <c r="C35" s="53"/>
      <c r="D35" s="3"/>
      <c r="E35" s="3"/>
      <c r="F35" s="31"/>
      <c r="G35" s="31"/>
    </row>
    <row r="36" spans="1:7" x14ac:dyDescent="0.2">
      <c r="A36" s="3"/>
      <c r="B36" s="96"/>
      <c r="C36" s="96"/>
      <c r="D36" s="96"/>
      <c r="E36" s="96"/>
      <c r="F36" s="31"/>
      <c r="G36" s="62"/>
    </row>
    <row r="37" spans="1:7" x14ac:dyDescent="0.2">
      <c r="A37" s="53"/>
      <c r="B37" s="3"/>
      <c r="C37" s="3"/>
      <c r="D37" s="3"/>
      <c r="E37" s="3"/>
      <c r="F37" s="31"/>
      <c r="G37" s="62"/>
    </row>
    <row r="38" spans="1:7" x14ac:dyDescent="0.2">
      <c r="C38" s="34"/>
      <c r="G38" s="63"/>
    </row>
  </sheetData>
  <mergeCells count="9">
    <mergeCell ref="C18:E18"/>
    <mergeCell ref="F22:G22"/>
    <mergeCell ref="B36:E36"/>
    <mergeCell ref="A1:G1"/>
    <mergeCell ref="A2:G2"/>
    <mergeCell ref="A3:G3"/>
    <mergeCell ref="A4:G4"/>
    <mergeCell ref="F5:G5"/>
    <mergeCell ref="B16:E16"/>
  </mergeCells>
  <pageMargins left="0.59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9830-1A9F-4611-9CC8-3B9BDA56BB26}">
  <dimension ref="A1:G48"/>
  <sheetViews>
    <sheetView topLeftCell="C1" workbookViewId="0">
      <selection activeCell="F8" sqref="F8"/>
    </sheetView>
  </sheetViews>
  <sheetFormatPr defaultRowHeight="12.75" x14ac:dyDescent="0.2"/>
  <cols>
    <col min="1" max="1" width="12.42578125" bestFit="1" customWidth="1"/>
    <col min="2" max="2" width="37.140625" customWidth="1"/>
    <col min="3" max="3" width="68" customWidth="1"/>
    <col min="4" max="7" width="25.42578125" customWidth="1"/>
  </cols>
  <sheetData>
    <row r="1" spans="1:7" ht="12.75" customHeight="1" x14ac:dyDescent="0.2">
      <c r="A1" s="1" t="s">
        <v>62</v>
      </c>
    </row>
    <row r="2" spans="1:7" ht="12.75" customHeight="1" x14ac:dyDescent="0.2">
      <c r="A2" s="2" t="s">
        <v>63</v>
      </c>
      <c r="B2" s="2" t="s">
        <v>0</v>
      </c>
    </row>
    <row r="3" spans="1:7" ht="12.75" customHeight="1" x14ac:dyDescent="0.2">
      <c r="A3" s="1" t="s">
        <v>64</v>
      </c>
      <c r="B3" s="1" t="s">
        <v>65</v>
      </c>
    </row>
    <row r="4" spans="1:7" ht="12.75" customHeight="1" x14ac:dyDescent="0.2">
      <c r="A4" s="1" t="s">
        <v>1</v>
      </c>
      <c r="B4" s="1" t="s">
        <v>71</v>
      </c>
    </row>
    <row r="6" spans="1:7" ht="12.75" customHeight="1" x14ac:dyDescent="0.25">
      <c r="A6" s="35" t="s">
        <v>66</v>
      </c>
      <c r="B6" s="35" t="s">
        <v>2</v>
      </c>
      <c r="C6" s="35" t="s">
        <v>3</v>
      </c>
      <c r="D6" s="35" t="s">
        <v>4</v>
      </c>
      <c r="E6" s="35" t="s">
        <v>5</v>
      </c>
      <c r="F6" s="35" t="s">
        <v>67</v>
      </c>
      <c r="G6" s="35" t="s">
        <v>23</v>
      </c>
    </row>
    <row r="7" spans="1:7" x14ac:dyDescent="0.2">
      <c r="A7" s="3">
        <v>1</v>
      </c>
      <c r="B7" s="3" t="s">
        <v>19</v>
      </c>
      <c r="C7" s="53" t="s">
        <v>7</v>
      </c>
      <c r="D7" s="3" t="s">
        <v>8</v>
      </c>
      <c r="E7" s="3">
        <v>3.3029999999999999</v>
      </c>
      <c r="F7">
        <v>830</v>
      </c>
      <c r="G7">
        <f>E7*F7</f>
        <v>2741.49</v>
      </c>
    </row>
    <row r="8" spans="1:7" x14ac:dyDescent="0.2">
      <c r="A8" s="3">
        <v>2</v>
      </c>
      <c r="B8" s="3" t="s">
        <v>19</v>
      </c>
      <c r="C8" s="53" t="s">
        <v>28</v>
      </c>
      <c r="D8" s="3" t="s">
        <v>14</v>
      </c>
      <c r="E8" s="3">
        <v>269</v>
      </c>
      <c r="F8">
        <v>0.75</v>
      </c>
      <c r="G8">
        <f t="shared" ref="G8:G19" si="0">E8*F8</f>
        <v>201.75</v>
      </c>
    </row>
    <row r="9" spans="1:7" x14ac:dyDescent="0.2">
      <c r="A9" s="3">
        <v>3</v>
      </c>
      <c r="B9" s="3" t="s">
        <v>19</v>
      </c>
      <c r="C9" s="53" t="s">
        <v>29</v>
      </c>
      <c r="D9" s="3" t="s">
        <v>14</v>
      </c>
      <c r="E9" s="3">
        <v>613</v>
      </c>
      <c r="F9">
        <v>4</v>
      </c>
      <c r="G9">
        <f t="shared" si="0"/>
        <v>2452</v>
      </c>
    </row>
    <row r="10" spans="1:7" x14ac:dyDescent="0.2">
      <c r="A10" s="3">
        <v>4</v>
      </c>
      <c r="B10" s="3" t="s">
        <v>19</v>
      </c>
      <c r="C10" s="53" t="s">
        <v>30</v>
      </c>
      <c r="D10" s="3" t="s">
        <v>14</v>
      </c>
      <c r="E10" s="3">
        <v>1236</v>
      </c>
      <c r="F10">
        <v>3</v>
      </c>
      <c r="G10">
        <f t="shared" si="0"/>
        <v>3708</v>
      </c>
    </row>
    <row r="11" spans="1:7" x14ac:dyDescent="0.2">
      <c r="A11" s="3">
        <v>5</v>
      </c>
      <c r="B11" s="3" t="s">
        <v>19</v>
      </c>
      <c r="C11" s="53" t="s">
        <v>37</v>
      </c>
      <c r="D11" s="3" t="s">
        <v>14</v>
      </c>
      <c r="E11" s="3">
        <v>114</v>
      </c>
      <c r="F11">
        <v>4</v>
      </c>
      <c r="G11">
        <f t="shared" si="0"/>
        <v>456</v>
      </c>
    </row>
    <row r="12" spans="1:7" x14ac:dyDescent="0.2">
      <c r="A12" s="3">
        <v>6</v>
      </c>
      <c r="B12" s="3" t="s">
        <v>19</v>
      </c>
      <c r="C12" s="53" t="s">
        <v>15</v>
      </c>
      <c r="D12" s="3" t="s">
        <v>16</v>
      </c>
      <c r="E12" s="3">
        <v>12</v>
      </c>
      <c r="F12">
        <v>60</v>
      </c>
      <c r="G12">
        <f t="shared" si="0"/>
        <v>720</v>
      </c>
    </row>
    <row r="13" spans="1:7" x14ac:dyDescent="0.2">
      <c r="A13" s="3">
        <v>7</v>
      </c>
      <c r="B13" s="3" t="s">
        <v>19</v>
      </c>
      <c r="C13" s="53" t="s">
        <v>38</v>
      </c>
      <c r="D13" s="3" t="s">
        <v>16</v>
      </c>
      <c r="E13" s="3">
        <v>6</v>
      </c>
      <c r="F13">
        <v>60</v>
      </c>
      <c r="G13">
        <f t="shared" si="0"/>
        <v>360</v>
      </c>
    </row>
    <row r="14" spans="1:7" x14ac:dyDescent="0.2">
      <c r="A14" s="3">
        <v>8</v>
      </c>
      <c r="B14" s="3" t="s">
        <v>19</v>
      </c>
      <c r="C14" s="53" t="s">
        <v>31</v>
      </c>
      <c r="D14" s="3" t="s">
        <v>14</v>
      </c>
      <c r="E14" s="3">
        <v>1771</v>
      </c>
      <c r="F14">
        <v>3</v>
      </c>
      <c r="G14">
        <f t="shared" si="0"/>
        <v>5313</v>
      </c>
    </row>
    <row r="15" spans="1:7" x14ac:dyDescent="0.2">
      <c r="A15" s="3">
        <v>9</v>
      </c>
      <c r="B15" s="3" t="s">
        <v>19</v>
      </c>
      <c r="C15" s="53" t="s">
        <v>32</v>
      </c>
      <c r="D15" s="3" t="s">
        <v>16</v>
      </c>
      <c r="E15" s="3">
        <v>2</v>
      </c>
      <c r="F15">
        <v>350</v>
      </c>
      <c r="G15">
        <f t="shared" si="0"/>
        <v>700</v>
      </c>
    </row>
    <row r="16" spans="1:7" x14ac:dyDescent="0.2">
      <c r="A16" s="3">
        <v>10</v>
      </c>
      <c r="B16" s="3" t="s">
        <v>19</v>
      </c>
      <c r="C16" s="53" t="s">
        <v>39</v>
      </c>
      <c r="D16" s="3" t="s">
        <v>14</v>
      </c>
      <c r="E16" s="3">
        <v>94</v>
      </c>
      <c r="F16">
        <v>4</v>
      </c>
      <c r="G16">
        <f t="shared" si="0"/>
        <v>376</v>
      </c>
    </row>
    <row r="17" spans="1:7" x14ac:dyDescent="0.2">
      <c r="A17" s="3">
        <v>11</v>
      </c>
      <c r="B17" s="3" t="s">
        <v>19</v>
      </c>
      <c r="C17" s="53" t="s">
        <v>40</v>
      </c>
      <c r="D17" s="3" t="s">
        <v>14</v>
      </c>
      <c r="E17" s="3">
        <v>1062</v>
      </c>
      <c r="F17">
        <v>1</v>
      </c>
      <c r="G17">
        <f t="shared" si="0"/>
        <v>1062</v>
      </c>
    </row>
    <row r="18" spans="1:7" x14ac:dyDescent="0.2">
      <c r="A18" s="3">
        <v>12</v>
      </c>
      <c r="B18" s="3" t="s">
        <v>19</v>
      </c>
      <c r="C18" s="53" t="s">
        <v>41</v>
      </c>
      <c r="D18" s="3" t="s">
        <v>14</v>
      </c>
      <c r="E18" s="3">
        <v>4</v>
      </c>
      <c r="F18">
        <v>65</v>
      </c>
      <c r="G18">
        <f t="shared" si="0"/>
        <v>260</v>
      </c>
    </row>
    <row r="19" spans="1:7" x14ac:dyDescent="0.2">
      <c r="A19" s="3">
        <v>13</v>
      </c>
      <c r="B19" s="3" t="s">
        <v>19</v>
      </c>
      <c r="C19" t="s">
        <v>42</v>
      </c>
      <c r="D19" s="3" t="s">
        <v>17</v>
      </c>
      <c r="E19" s="3">
        <v>700</v>
      </c>
      <c r="F19">
        <v>0.7</v>
      </c>
      <c r="G19">
        <f t="shared" si="0"/>
        <v>489.99999999999994</v>
      </c>
    </row>
    <row r="20" spans="1:7" x14ac:dyDescent="0.2">
      <c r="A20" s="3">
        <v>14</v>
      </c>
      <c r="B20" s="3" t="s">
        <v>19</v>
      </c>
      <c r="C20" s="53" t="s">
        <v>10</v>
      </c>
      <c r="D20" s="3" t="s">
        <v>69</v>
      </c>
      <c r="E20" s="3">
        <v>1</v>
      </c>
      <c r="F20" s="33">
        <v>800</v>
      </c>
      <c r="G20">
        <f>SUM(G7:G19)</f>
        <v>18840.239999999998</v>
      </c>
    </row>
    <row r="21" spans="1:7" x14ac:dyDescent="0.2">
      <c r="A21" s="3">
        <v>15</v>
      </c>
      <c r="B21" s="3" t="s">
        <v>19</v>
      </c>
      <c r="C21" s="53" t="s">
        <v>12</v>
      </c>
      <c r="D21" s="3" t="s">
        <v>11</v>
      </c>
      <c r="E21" s="3">
        <v>1</v>
      </c>
      <c r="F21">
        <v>400</v>
      </c>
    </row>
    <row r="22" spans="1:7" x14ac:dyDescent="0.2">
      <c r="A22" s="3"/>
      <c r="B22" s="3"/>
      <c r="C22" s="53"/>
      <c r="D22" s="3"/>
      <c r="E22" s="3"/>
    </row>
    <row r="23" spans="1:7" x14ac:dyDescent="0.2">
      <c r="A23" s="3"/>
      <c r="B23" s="3"/>
      <c r="C23" s="53"/>
      <c r="D23" s="3"/>
      <c r="E23" s="3"/>
    </row>
    <row r="24" spans="1:7" x14ac:dyDescent="0.2">
      <c r="A24" s="3"/>
      <c r="B24" s="3"/>
      <c r="C24" s="53"/>
      <c r="D24" s="3"/>
      <c r="E24" s="3" t="s">
        <v>68</v>
      </c>
    </row>
    <row r="25" spans="1:7" x14ac:dyDescent="0.2">
      <c r="A25" s="3"/>
      <c r="B25" s="100"/>
      <c r="C25" s="101"/>
      <c r="D25" s="3"/>
      <c r="E25" s="3"/>
    </row>
    <row r="26" spans="1:7" x14ac:dyDescent="0.2">
      <c r="A26" s="3"/>
      <c r="B26" s="101"/>
      <c r="C26" s="101"/>
      <c r="D26" s="3"/>
      <c r="E26" s="64"/>
    </row>
    <row r="27" spans="1:7" x14ac:dyDescent="0.2">
      <c r="A27" s="3"/>
      <c r="B27" s="3"/>
      <c r="C27" s="53"/>
      <c r="D27" s="3"/>
      <c r="E27" s="64"/>
    </row>
    <row r="28" spans="1:7" x14ac:dyDescent="0.2">
      <c r="A28" s="3"/>
      <c r="B28" s="3"/>
      <c r="C28" s="53"/>
      <c r="D28" s="3"/>
      <c r="E28" s="3"/>
    </row>
    <row r="42" spans="1:5" x14ac:dyDescent="0.2">
      <c r="A42" s="3"/>
      <c r="E42" s="3"/>
    </row>
    <row r="43" spans="1:5" x14ac:dyDescent="0.2">
      <c r="A43" s="3"/>
      <c r="E43" s="3"/>
    </row>
    <row r="44" spans="1:5" x14ac:dyDescent="0.2">
      <c r="A44" s="3"/>
      <c r="E44" s="3"/>
    </row>
    <row r="45" spans="1:5" x14ac:dyDescent="0.2">
      <c r="A45" s="3"/>
      <c r="E45" s="3"/>
    </row>
    <row r="46" spans="1:5" x14ac:dyDescent="0.2">
      <c r="A46" s="3"/>
      <c r="E46" s="3"/>
    </row>
    <row r="47" spans="1:5" x14ac:dyDescent="0.2">
      <c r="A47" s="3"/>
      <c r="E47" s="3"/>
    </row>
    <row r="48" spans="1:5" x14ac:dyDescent="0.2">
      <c r="A48" s="3"/>
      <c r="E48" s="3"/>
    </row>
  </sheetData>
  <mergeCells count="1">
    <mergeCell ref="B25:C26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15E1-D06A-447A-857E-475DC38913CA}">
  <dimension ref="A1:G32"/>
  <sheetViews>
    <sheetView view="pageBreakPreview" zoomScaleNormal="75" workbookViewId="0">
      <selection activeCell="J38" sqref="J38"/>
    </sheetView>
  </sheetViews>
  <sheetFormatPr defaultRowHeight="12.75" x14ac:dyDescent="0.2"/>
  <cols>
    <col min="1" max="1" width="4.28515625" customWidth="1"/>
    <col min="2" max="2" width="7.140625" customWidth="1"/>
    <col min="3" max="3" width="40.7109375" customWidth="1"/>
    <col min="4" max="4" width="6.7109375" customWidth="1"/>
    <col min="5" max="5" width="8.140625" customWidth="1"/>
    <col min="6" max="6" width="8.7109375" customWidth="1"/>
    <col min="7" max="7" width="11.7109375" customWidth="1"/>
  </cols>
  <sheetData>
    <row r="1" spans="1:7" ht="15.75" x14ac:dyDescent="0.25">
      <c r="A1" s="92" t="s">
        <v>91</v>
      </c>
      <c r="B1" s="92"/>
      <c r="C1" s="92"/>
      <c r="D1" s="92"/>
      <c r="E1" s="92"/>
      <c r="F1" s="92"/>
      <c r="G1" s="92"/>
    </row>
    <row r="2" spans="1:7" x14ac:dyDescent="0.2">
      <c r="A2" s="93" t="s">
        <v>45</v>
      </c>
      <c r="B2" s="93"/>
      <c r="C2" s="93"/>
      <c r="D2" s="93"/>
      <c r="E2" s="93"/>
      <c r="F2" s="93"/>
      <c r="G2" s="93"/>
    </row>
    <row r="3" spans="1:7" x14ac:dyDescent="0.2">
      <c r="A3" s="93" t="s">
        <v>135</v>
      </c>
      <c r="B3" s="93"/>
      <c r="C3" s="93"/>
      <c r="D3" s="93"/>
      <c r="E3" s="93"/>
      <c r="F3" s="93"/>
      <c r="G3" s="93"/>
    </row>
    <row r="4" spans="1:7" ht="13.15" customHeight="1" x14ac:dyDescent="0.2">
      <c r="A4" s="94" t="s">
        <v>92</v>
      </c>
      <c r="B4" s="94"/>
      <c r="C4" s="94"/>
      <c r="D4" s="94"/>
      <c r="E4" s="94"/>
      <c r="F4" s="94"/>
      <c r="G4" s="94"/>
    </row>
    <row r="5" spans="1:7" x14ac:dyDescent="0.2">
      <c r="A5" s="94"/>
      <c r="B5" s="94"/>
      <c r="C5" s="94"/>
      <c r="D5" s="94"/>
      <c r="E5" s="94"/>
      <c r="F5" s="94"/>
      <c r="G5" s="94"/>
    </row>
    <row r="6" spans="1:7" ht="13.5" thickBot="1" x14ac:dyDescent="0.25">
      <c r="A6" s="95"/>
      <c r="B6" s="95"/>
      <c r="C6" s="95"/>
      <c r="D6" s="95"/>
      <c r="E6" s="95"/>
      <c r="F6" s="95"/>
      <c r="G6" s="95"/>
    </row>
    <row r="7" spans="1:7" ht="13.5" thickBot="1" x14ac:dyDescent="0.25">
      <c r="A7" s="37"/>
      <c r="B7" s="37"/>
      <c r="C7" s="37"/>
      <c r="D7" s="37"/>
      <c r="E7" s="38"/>
      <c r="F7" s="90" t="s">
        <v>21</v>
      </c>
      <c r="G7" s="91"/>
    </row>
    <row r="8" spans="1:7" x14ac:dyDescent="0.2">
      <c r="A8" s="39" t="s">
        <v>46</v>
      </c>
      <c r="B8" s="11"/>
      <c r="C8" s="27"/>
      <c r="D8" s="40"/>
      <c r="E8" s="41"/>
      <c r="F8" s="42" t="s">
        <v>4</v>
      </c>
      <c r="G8" s="43" t="s">
        <v>47</v>
      </c>
    </row>
    <row r="9" spans="1:7" ht="13.5" thickBot="1" x14ac:dyDescent="0.25">
      <c r="A9" s="39" t="s">
        <v>48</v>
      </c>
      <c r="B9" s="11" t="s">
        <v>49</v>
      </c>
      <c r="C9" s="27" t="s">
        <v>3</v>
      </c>
      <c r="D9" s="44" t="s">
        <v>4</v>
      </c>
      <c r="E9" s="45" t="s">
        <v>50</v>
      </c>
      <c r="F9" s="46" t="s">
        <v>51</v>
      </c>
      <c r="G9" s="47" t="s">
        <v>52</v>
      </c>
    </row>
    <row r="10" spans="1:7" x14ac:dyDescent="0.2">
      <c r="A10" s="48"/>
      <c r="B10" s="49"/>
      <c r="C10" s="50"/>
      <c r="D10" s="49"/>
      <c r="E10" s="43"/>
      <c r="F10" s="41"/>
      <c r="G10" s="51"/>
    </row>
    <row r="11" spans="1:7" x14ac:dyDescent="0.2">
      <c r="A11" s="39"/>
      <c r="B11" s="3"/>
      <c r="C11" s="36" t="s">
        <v>135</v>
      </c>
      <c r="D11" s="3"/>
      <c r="E11" s="52"/>
      <c r="F11" s="41"/>
      <c r="G11" s="72"/>
    </row>
    <row r="12" spans="1:7" x14ac:dyDescent="0.2">
      <c r="A12" s="39"/>
      <c r="B12" s="3"/>
      <c r="C12" s="3"/>
      <c r="D12" s="3"/>
      <c r="E12" s="52"/>
      <c r="F12" s="41"/>
      <c r="G12" s="72"/>
    </row>
    <row r="13" spans="1:7" x14ac:dyDescent="0.2">
      <c r="A13" s="45">
        <v>1</v>
      </c>
      <c r="B13" s="3">
        <v>642</v>
      </c>
      <c r="C13" s="53" t="s">
        <v>53</v>
      </c>
      <c r="D13" s="3" t="s">
        <v>8</v>
      </c>
      <c r="E13" s="52">
        <v>4.6920000000000002</v>
      </c>
      <c r="F13" s="54">
        <v>815</v>
      </c>
      <c r="G13" s="55">
        <f t="shared" ref="G13:G27" ca="1" si="0">IF(CELL("TYPE",E13)="l",F13*1,E13*F13)</f>
        <v>3823.98</v>
      </c>
    </row>
    <row r="14" spans="1:7" x14ac:dyDescent="0.2">
      <c r="A14" s="45">
        <v>2</v>
      </c>
      <c r="B14" s="3">
        <v>642</v>
      </c>
      <c r="C14" s="53" t="s">
        <v>54</v>
      </c>
      <c r="D14" s="3" t="s">
        <v>8</v>
      </c>
      <c r="E14" s="52">
        <v>0.51200000000000001</v>
      </c>
      <c r="F14" s="54">
        <v>500</v>
      </c>
      <c r="G14" s="55">
        <f t="shared" ca="1" si="0"/>
        <v>256</v>
      </c>
    </row>
    <row r="15" spans="1:7" x14ac:dyDescent="0.2">
      <c r="A15" s="45">
        <v>3</v>
      </c>
      <c r="B15" s="3">
        <v>642</v>
      </c>
      <c r="C15" s="53" t="s">
        <v>79</v>
      </c>
      <c r="D15" s="3" t="s">
        <v>8</v>
      </c>
      <c r="E15" s="52">
        <v>1.6559999999999999</v>
      </c>
      <c r="F15" s="54">
        <v>500</v>
      </c>
      <c r="G15" s="55">
        <f t="shared" ca="1" si="0"/>
        <v>828</v>
      </c>
    </row>
    <row r="16" spans="1:7" x14ac:dyDescent="0.2">
      <c r="A16" s="45">
        <v>4</v>
      </c>
      <c r="B16" s="3">
        <v>642</v>
      </c>
      <c r="C16" s="53" t="s">
        <v>55</v>
      </c>
      <c r="D16" s="3" t="s">
        <v>14</v>
      </c>
      <c r="E16" s="52">
        <v>3382</v>
      </c>
      <c r="F16" s="54">
        <v>0.5</v>
      </c>
      <c r="G16" s="55">
        <f t="shared" ca="1" si="0"/>
        <v>1691</v>
      </c>
    </row>
    <row r="17" spans="1:7" x14ac:dyDescent="0.2">
      <c r="A17" s="45">
        <v>5</v>
      </c>
      <c r="B17" s="3">
        <v>642</v>
      </c>
      <c r="C17" s="53" t="s">
        <v>56</v>
      </c>
      <c r="D17" s="3" t="s">
        <v>14</v>
      </c>
      <c r="E17" s="52">
        <v>413</v>
      </c>
      <c r="F17" s="54">
        <v>3</v>
      </c>
      <c r="G17" s="55">
        <f t="shared" ca="1" si="0"/>
        <v>1239</v>
      </c>
    </row>
    <row r="18" spans="1:7" x14ac:dyDescent="0.2">
      <c r="A18" s="45">
        <v>6</v>
      </c>
      <c r="B18" s="3">
        <v>642</v>
      </c>
      <c r="C18" s="53" t="s">
        <v>80</v>
      </c>
      <c r="D18" s="3" t="s">
        <v>14</v>
      </c>
      <c r="E18" s="52">
        <v>420</v>
      </c>
      <c r="F18" s="54">
        <v>2.2000000000000002</v>
      </c>
      <c r="G18" s="55">
        <f t="shared" ca="1" si="0"/>
        <v>924.00000000000011</v>
      </c>
    </row>
    <row r="19" spans="1:7" x14ac:dyDescent="0.2">
      <c r="A19" s="45">
        <v>7</v>
      </c>
      <c r="B19" s="3">
        <v>642</v>
      </c>
      <c r="C19" s="53" t="s">
        <v>81</v>
      </c>
      <c r="D19" s="3" t="s">
        <v>14</v>
      </c>
      <c r="E19" s="52">
        <v>0</v>
      </c>
      <c r="F19" s="54">
        <v>2.2000000000000002</v>
      </c>
      <c r="G19" s="55">
        <f t="shared" ca="1" si="0"/>
        <v>0</v>
      </c>
    </row>
    <row r="20" spans="1:7" x14ac:dyDescent="0.2">
      <c r="A20" s="45">
        <v>8</v>
      </c>
      <c r="B20" s="3">
        <v>642</v>
      </c>
      <c r="C20" s="53" t="s">
        <v>138</v>
      </c>
      <c r="D20" s="3" t="s">
        <v>16</v>
      </c>
      <c r="E20" s="52">
        <v>70</v>
      </c>
      <c r="F20" s="54">
        <v>50</v>
      </c>
      <c r="G20" s="55">
        <f t="shared" ca="1" si="0"/>
        <v>3500</v>
      </c>
    </row>
    <row r="21" spans="1:7" x14ac:dyDescent="0.2">
      <c r="A21" s="45">
        <v>8</v>
      </c>
      <c r="B21" s="3">
        <v>642</v>
      </c>
      <c r="C21" s="53" t="s">
        <v>57</v>
      </c>
      <c r="D21" s="3" t="s">
        <v>16</v>
      </c>
      <c r="E21" s="52">
        <v>3</v>
      </c>
      <c r="F21" s="54">
        <v>50</v>
      </c>
      <c r="G21" s="55">
        <f t="shared" ca="1" si="0"/>
        <v>150</v>
      </c>
    </row>
    <row r="22" spans="1:7" x14ac:dyDescent="0.2">
      <c r="A22" s="45">
        <v>9</v>
      </c>
      <c r="B22" s="3">
        <v>642</v>
      </c>
      <c r="C22" s="53" t="s">
        <v>82</v>
      </c>
      <c r="D22" s="3" t="s">
        <v>16</v>
      </c>
      <c r="E22" s="52">
        <v>5</v>
      </c>
      <c r="F22" s="54">
        <v>55</v>
      </c>
      <c r="G22" s="55">
        <f t="shared" ca="1" si="0"/>
        <v>275</v>
      </c>
    </row>
    <row r="23" spans="1:7" x14ac:dyDescent="0.2">
      <c r="A23" s="45">
        <v>10</v>
      </c>
      <c r="B23" s="3">
        <v>642</v>
      </c>
      <c r="C23" s="53" t="s">
        <v>83</v>
      </c>
      <c r="D23" s="3" t="s">
        <v>17</v>
      </c>
      <c r="E23" s="52">
        <v>0</v>
      </c>
      <c r="F23" s="54">
        <v>2.2999999999999998</v>
      </c>
      <c r="G23" s="55">
        <f t="shared" ca="1" si="0"/>
        <v>0</v>
      </c>
    </row>
    <row r="24" spans="1:7" x14ac:dyDescent="0.2">
      <c r="A24" s="45">
        <v>11</v>
      </c>
      <c r="B24" s="3">
        <v>642</v>
      </c>
      <c r="C24" s="53" t="s">
        <v>84</v>
      </c>
      <c r="D24" s="3" t="s">
        <v>16</v>
      </c>
      <c r="E24" s="52">
        <v>14</v>
      </c>
      <c r="F24" s="54">
        <v>75</v>
      </c>
      <c r="G24" s="55">
        <f t="shared" ca="1" si="0"/>
        <v>1050</v>
      </c>
    </row>
    <row r="25" spans="1:7" x14ac:dyDescent="0.2">
      <c r="A25" s="45">
        <v>12</v>
      </c>
      <c r="B25" s="3">
        <v>642</v>
      </c>
      <c r="C25" s="53" t="s">
        <v>85</v>
      </c>
      <c r="D25" s="3" t="s">
        <v>14</v>
      </c>
      <c r="E25" s="52">
        <v>1141</v>
      </c>
      <c r="F25" s="54">
        <v>4</v>
      </c>
      <c r="G25" s="55">
        <f ca="1">IF(CELL("TYPE",E25)="l",F25*1,E25*F25)</f>
        <v>4564</v>
      </c>
    </row>
    <row r="26" spans="1:7" x14ac:dyDescent="0.2">
      <c r="A26" s="45">
        <v>13</v>
      </c>
      <c r="B26" s="3">
        <v>624</v>
      </c>
      <c r="C26" s="53" t="s">
        <v>73</v>
      </c>
      <c r="D26" s="3" t="s">
        <v>89</v>
      </c>
      <c r="E26" s="52">
        <v>1</v>
      </c>
      <c r="F26" s="54">
        <v>1000</v>
      </c>
      <c r="G26" s="55">
        <f t="shared" ca="1" si="0"/>
        <v>1000</v>
      </c>
    </row>
    <row r="27" spans="1:7" x14ac:dyDescent="0.2">
      <c r="A27" s="45">
        <v>14</v>
      </c>
      <c r="B27" s="3">
        <v>103.5</v>
      </c>
      <c r="C27" s="53" t="s">
        <v>86</v>
      </c>
      <c r="D27" s="3" t="s">
        <v>89</v>
      </c>
      <c r="E27" s="52">
        <v>1</v>
      </c>
      <c r="F27" s="54">
        <v>410</v>
      </c>
      <c r="G27" s="55">
        <f t="shared" ca="1" si="0"/>
        <v>410</v>
      </c>
    </row>
    <row r="28" spans="1:7" x14ac:dyDescent="0.2">
      <c r="A28" s="39"/>
      <c r="B28" s="3"/>
      <c r="C28" s="34" t="s">
        <v>139</v>
      </c>
      <c r="D28" s="3"/>
      <c r="E28" s="52"/>
      <c r="F28" s="54"/>
      <c r="G28" s="56">
        <f ca="1">SUM(G13:G27)</f>
        <v>19710.98</v>
      </c>
    </row>
    <row r="29" spans="1:7" x14ac:dyDescent="0.2">
      <c r="A29" s="39"/>
      <c r="B29" s="3"/>
      <c r="C29" s="34"/>
      <c r="D29" s="3"/>
      <c r="E29" s="52"/>
      <c r="F29" s="54"/>
      <c r="G29" s="56"/>
    </row>
    <row r="30" spans="1:7" ht="13.5" thickBot="1" x14ac:dyDescent="0.25">
      <c r="A30" s="57"/>
      <c r="B30" s="37"/>
      <c r="C30" s="58"/>
      <c r="D30" s="37"/>
      <c r="E30" s="37"/>
      <c r="F30" s="57"/>
      <c r="G30" s="59"/>
    </row>
    <row r="32" spans="1:7" x14ac:dyDescent="0.2">
      <c r="B32" s="3"/>
      <c r="C32" s="53"/>
      <c r="D32" s="3"/>
      <c r="E32" s="3"/>
    </row>
  </sheetData>
  <mergeCells count="7">
    <mergeCell ref="F7:G7"/>
    <mergeCell ref="A1:G1"/>
    <mergeCell ref="A2:G2"/>
    <mergeCell ref="A3:G3"/>
    <mergeCell ref="A4:G4"/>
    <mergeCell ref="A5:G5"/>
    <mergeCell ref="A6:G6"/>
  </mergeCells>
  <pageMargins left="0.59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bids</vt:lpstr>
      <vt:lpstr>Copley </vt:lpstr>
      <vt:lpstr>Sagamore</vt:lpstr>
      <vt:lpstr>New Franklin</vt:lpstr>
      <vt:lpstr>Springfield</vt:lpstr>
      <vt:lpstr>Metro</vt:lpstr>
      <vt:lpstr>Lakemore</vt:lpstr>
      <vt:lpstr>Twinsburg</vt:lpstr>
      <vt:lpstr>Fairlawn</vt:lpstr>
      <vt:lpstr>bids!Print_Area</vt:lpstr>
      <vt:lpstr>'Copley '!Print_Area</vt:lpstr>
      <vt:lpstr>Fairlawn!Print_Area</vt:lpstr>
      <vt:lpstr>Lakemore!Print_Area</vt:lpstr>
      <vt:lpstr>Metro!Print_Area</vt:lpstr>
      <vt:lpstr>'New Franklin'!Print_Area</vt:lpstr>
      <vt:lpstr>Sagamore!Print_Area</vt:lpstr>
      <vt:lpstr>Springfield!Print_Area</vt:lpstr>
      <vt:lpstr>bids!Print_Titles</vt:lpstr>
      <vt:lpstr>'Copley '!Print_Titles</vt:lpstr>
      <vt:lpstr>Fairlawn!Print_Titles</vt:lpstr>
      <vt:lpstr>Lakemore!Print_Titles</vt:lpstr>
      <vt:lpstr>Metro!Print_Titles</vt:lpstr>
      <vt:lpstr>'New Franklin'!Print_Titles</vt:lpstr>
      <vt:lpstr>Sagamore!Print_Titles</vt:lpstr>
      <vt:lpstr>Springfield!Print_Titles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Ross</dc:creator>
  <cp:lastModifiedBy>Maurice Dorrell</cp:lastModifiedBy>
  <cp:lastPrinted>2025-05-29T19:02:34Z</cp:lastPrinted>
  <dcterms:created xsi:type="dcterms:W3CDTF">2020-03-09T06:03:09Z</dcterms:created>
  <dcterms:modified xsi:type="dcterms:W3CDTF">2026-04-15T16:48:37Z</dcterms:modified>
</cp:coreProperties>
</file>