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roj\2026 Construction\Culvert Program\"/>
    </mc:Choice>
  </mc:AlternateContent>
  <xr:revisionPtr revIDLastSave="0" documentId="13_ncr:1_{241577AB-86B2-42C1-8CA8-F4B75F6EFDB8}" xr6:coauthVersionLast="47" xr6:coauthVersionMax="47" xr10:uidLastSave="{00000000-0000-0000-0000-000000000000}"/>
  <bookViews>
    <workbookView xWindow="33525" yWindow="1380" windowWidth="25170" windowHeight="10110" xr2:uid="{0D6B2D96-C3B9-4089-94E7-14FAE749C3D6}"/>
  </bookViews>
  <sheets>
    <sheet name="Bid form (2)" sheetId="1" r:id="rId1"/>
  </sheets>
  <definedNames>
    <definedName name="_xlnm.Print_Area" localSheetId="0">'Bid form (2)'!$A$1:$L$47</definedName>
    <definedName name="_xlnm.Print_Titles" localSheetId="0">'Bid form (2)'!$A:$H,'Bid form (2)'!$1:$7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J46" i="1"/>
  <c r="J44" i="1"/>
  <c r="P43" i="1" l="1"/>
  <c r="N43" i="1"/>
  <c r="J43" i="1"/>
  <c r="P42" i="1"/>
  <c r="N42" i="1"/>
  <c r="J42" i="1"/>
  <c r="P41" i="1"/>
  <c r="N41" i="1"/>
  <c r="J41" i="1"/>
  <c r="P40" i="1"/>
  <c r="N40" i="1"/>
  <c r="J40" i="1"/>
  <c r="P39" i="1"/>
  <c r="N39" i="1"/>
  <c r="J39" i="1"/>
  <c r="P38" i="1"/>
  <c r="N38" i="1"/>
  <c r="J38" i="1"/>
  <c r="P37" i="1"/>
  <c r="N37" i="1"/>
  <c r="J37" i="1"/>
  <c r="P36" i="1"/>
  <c r="N36" i="1"/>
  <c r="J36" i="1"/>
  <c r="P35" i="1"/>
  <c r="N35" i="1"/>
  <c r="J35" i="1"/>
  <c r="P34" i="1"/>
  <c r="N34" i="1"/>
  <c r="J34" i="1"/>
  <c r="P33" i="1"/>
  <c r="N33" i="1"/>
  <c r="J33" i="1"/>
  <c r="P32" i="1"/>
  <c r="N32" i="1"/>
  <c r="J32" i="1"/>
  <c r="P31" i="1"/>
  <c r="N31" i="1"/>
  <c r="J31" i="1"/>
  <c r="P30" i="1"/>
  <c r="N30" i="1"/>
  <c r="J30" i="1"/>
  <c r="P29" i="1"/>
  <c r="N29" i="1"/>
  <c r="J29" i="1"/>
  <c r="P28" i="1"/>
  <c r="N28" i="1"/>
  <c r="J28" i="1"/>
  <c r="P27" i="1"/>
  <c r="N27" i="1"/>
  <c r="J27" i="1"/>
  <c r="P26" i="1"/>
  <c r="N26" i="1"/>
  <c r="J26" i="1"/>
  <c r="P25" i="1"/>
  <c r="N25" i="1"/>
  <c r="J25" i="1"/>
  <c r="P24" i="1"/>
  <c r="N24" i="1"/>
  <c r="L24" i="1"/>
  <c r="J24" i="1"/>
  <c r="P21" i="1"/>
  <c r="N21" i="1"/>
  <c r="L21" i="1"/>
  <c r="J21" i="1"/>
  <c r="P20" i="1"/>
  <c r="N20" i="1"/>
  <c r="L20" i="1"/>
  <c r="J20" i="1"/>
  <c r="P19" i="1"/>
  <c r="N19" i="1"/>
  <c r="L19" i="1"/>
  <c r="J19" i="1"/>
  <c r="P18" i="1"/>
  <c r="N18" i="1"/>
  <c r="L18" i="1"/>
  <c r="J18" i="1"/>
  <c r="P17" i="1"/>
  <c r="N17" i="1"/>
  <c r="L17" i="1"/>
  <c r="J17" i="1"/>
  <c r="P16" i="1"/>
  <c r="N16" i="1"/>
  <c r="L16" i="1"/>
  <c r="J16" i="1"/>
  <c r="P15" i="1"/>
  <c r="N15" i="1"/>
  <c r="L15" i="1"/>
  <c r="J15" i="1"/>
  <c r="P14" i="1"/>
  <c r="N14" i="1"/>
  <c r="L14" i="1"/>
  <c r="J14" i="1"/>
  <c r="P13" i="1"/>
  <c r="N13" i="1"/>
  <c r="L13" i="1"/>
  <c r="J13" i="1"/>
  <c r="P12" i="1"/>
  <c r="N12" i="1"/>
  <c r="L12" i="1"/>
  <c r="J12" i="1"/>
  <c r="P11" i="1"/>
  <c r="N11" i="1"/>
  <c r="L11" i="1"/>
  <c r="J11" i="1"/>
  <c r="P10" i="1"/>
  <c r="N10" i="1"/>
  <c r="L10" i="1"/>
  <c r="J10" i="1"/>
  <c r="H46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J9" i="1" l="1"/>
  <c r="V46" i="1" l="1"/>
  <c r="P44" i="1"/>
  <c r="T46" i="1"/>
  <c r="R46" i="1"/>
  <c r="N44" i="1"/>
  <c r="V42" i="1"/>
  <c r="T42" i="1"/>
  <c r="R42" i="1"/>
  <c r="V41" i="1"/>
  <c r="T41" i="1"/>
  <c r="R41" i="1"/>
  <c r="V40" i="1"/>
  <c r="T40" i="1"/>
  <c r="R40" i="1"/>
  <c r="V39" i="1"/>
  <c r="T39" i="1"/>
  <c r="R39" i="1"/>
  <c r="V38" i="1"/>
  <c r="T38" i="1"/>
  <c r="R38" i="1"/>
  <c r="V37" i="1"/>
  <c r="T37" i="1"/>
  <c r="R37" i="1"/>
  <c r="V36" i="1"/>
  <c r="T36" i="1"/>
  <c r="R36" i="1"/>
  <c r="V33" i="1"/>
  <c r="T33" i="1"/>
  <c r="R33" i="1"/>
  <c r="V32" i="1"/>
  <c r="T32" i="1"/>
  <c r="R32" i="1"/>
  <c r="V31" i="1"/>
  <c r="T31" i="1"/>
  <c r="R31" i="1"/>
  <c r="V30" i="1"/>
  <c r="T30" i="1"/>
  <c r="R30" i="1"/>
  <c r="V29" i="1"/>
  <c r="T29" i="1"/>
  <c r="R29" i="1"/>
  <c r="V28" i="1"/>
  <c r="T28" i="1"/>
  <c r="R28" i="1"/>
  <c r="V27" i="1"/>
  <c r="T27" i="1"/>
  <c r="R27" i="1"/>
  <c r="V26" i="1"/>
  <c r="T26" i="1"/>
  <c r="R26" i="1"/>
  <c r="V25" i="1"/>
  <c r="T25" i="1"/>
  <c r="R25" i="1"/>
  <c r="V24" i="1"/>
  <c r="T24" i="1"/>
  <c r="R24" i="1"/>
  <c r="H24" i="1"/>
  <c r="V21" i="1"/>
  <c r="T21" i="1"/>
  <c r="R21" i="1"/>
  <c r="H21" i="1"/>
  <c r="V20" i="1"/>
  <c r="T20" i="1"/>
  <c r="R20" i="1"/>
  <c r="H20" i="1"/>
  <c r="V19" i="1"/>
  <c r="T19" i="1"/>
  <c r="R19" i="1"/>
  <c r="H19" i="1"/>
  <c r="V18" i="1"/>
  <c r="T18" i="1"/>
  <c r="R18" i="1"/>
  <c r="H18" i="1"/>
  <c r="V17" i="1"/>
  <c r="T17" i="1"/>
  <c r="R17" i="1"/>
  <c r="H17" i="1"/>
  <c r="V16" i="1"/>
  <c r="T16" i="1"/>
  <c r="R16" i="1"/>
  <c r="H16" i="1"/>
  <c r="V15" i="1"/>
  <c r="T15" i="1"/>
  <c r="R15" i="1"/>
  <c r="H15" i="1"/>
  <c r="V14" i="1"/>
  <c r="T14" i="1"/>
  <c r="R14" i="1"/>
  <c r="H14" i="1"/>
  <c r="V13" i="1"/>
  <c r="T13" i="1"/>
  <c r="R13" i="1"/>
  <c r="H13" i="1"/>
  <c r="V12" i="1"/>
  <c r="T12" i="1"/>
  <c r="R12" i="1"/>
  <c r="H12" i="1"/>
  <c r="V11" i="1"/>
  <c r="T11" i="1"/>
  <c r="R11" i="1"/>
  <c r="H11" i="1"/>
  <c r="V10" i="1"/>
  <c r="T10" i="1"/>
  <c r="R10" i="1"/>
  <c r="H10" i="1"/>
  <c r="V9" i="1"/>
  <c r="T9" i="1"/>
  <c r="R9" i="1"/>
  <c r="P9" i="1"/>
  <c r="N9" i="1"/>
  <c r="L9" i="1"/>
  <c r="H9" i="1"/>
  <c r="H22" i="1" s="1"/>
  <c r="P22" i="1" l="1"/>
  <c r="J22" i="1"/>
  <c r="N22" i="1"/>
  <c r="L22" i="1"/>
  <c r="N45" i="1"/>
  <c r="P45" i="1"/>
  <c r="H52" i="1" l="1"/>
  <c r="N46" i="1"/>
  <c r="P46" i="1"/>
  <c r="R47" i="1" l="1"/>
  <c r="P47" i="1"/>
  <c r="N47" i="1"/>
  <c r="T47" i="1"/>
  <c r="V47" i="1"/>
  <c r="L46" i="1"/>
  <c r="L47" i="1" l="1"/>
  <c r="J47" i="1"/>
</calcChain>
</file>

<file path=xl/sharedStrings.xml><?xml version="1.0" encoding="utf-8"?>
<sst xmlns="http://schemas.openxmlformats.org/spreadsheetml/2006/main" count="146" uniqueCount="47">
  <si>
    <t>Summit County Engineer</t>
  </si>
  <si>
    <t>Engineer's Estimate</t>
  </si>
  <si>
    <t>Ref.</t>
  </si>
  <si>
    <t>Item</t>
  </si>
  <si>
    <t xml:space="preserve">Unit </t>
  </si>
  <si>
    <t xml:space="preserve">Total </t>
  </si>
  <si>
    <t>No.</t>
  </si>
  <si>
    <t>Description</t>
  </si>
  <si>
    <t>Unit</t>
  </si>
  <si>
    <t>Qty</t>
  </si>
  <si>
    <t>Cost</t>
  </si>
  <si>
    <t>LS</t>
  </si>
  <si>
    <t>LF</t>
  </si>
  <si>
    <t>CY</t>
  </si>
  <si>
    <t>Cistones Excavating Serv.</t>
  </si>
  <si>
    <t>Extension</t>
  </si>
  <si>
    <t>Premium for Contract Performance Bond &amp; Payment Bond</t>
  </si>
  <si>
    <t>Premium for contract performance bond &amp; Payment Bond</t>
  </si>
  <si>
    <t>Medina Line Rd.</t>
  </si>
  <si>
    <t>Akron Peninsula Rd.</t>
  </si>
  <si>
    <t>10-30984</t>
  </si>
  <si>
    <t>CLEARING AND GRUBBING</t>
  </si>
  <si>
    <t>EMBANKMENT</t>
  </si>
  <si>
    <t>6" ASPHALT CONCRETE BASE, PG 64-22</t>
  </si>
  <si>
    <t>6" AGGREGATE BASE</t>
  </si>
  <si>
    <t>1.5" ASPHALT CONCRETE SURFACE COURSE, TYPE 1, PG 64-22</t>
  </si>
  <si>
    <t>ROCK CHANNEL PROTECTION, TYPE C WITH FILTER</t>
  </si>
  <si>
    <t>CONCRETE MASONRY HW-2.1</t>
  </si>
  <si>
    <t>30" HDPE CONDUIT, TYPE A 707.33</t>
  </si>
  <si>
    <t>MAINTAINING TRAFFIC</t>
  </si>
  <si>
    <t>CONSTRUCTION LAYOUT STAKES</t>
  </si>
  <si>
    <t xml:space="preserve">MOBILIZATION </t>
  </si>
  <si>
    <t>STORM WATER POLLUTION PREVENTION PLAN</t>
  </si>
  <si>
    <t>TREES REMOVED</t>
  </si>
  <si>
    <t>EA</t>
  </si>
  <si>
    <t>GUARDRAIL REMOVED</t>
  </si>
  <si>
    <t>STRUCTURE REMOVED, A.P.P.</t>
  </si>
  <si>
    <t>CONCRETE MASONRY HW-1.1</t>
  </si>
  <si>
    <t>GUARDRAIL, TYPE MGS</t>
  </si>
  <si>
    <t>ANCHOR ASSEMBLY, TYPE B</t>
  </si>
  <si>
    <t>ANCHOR ASSEMBLY, TYPE E</t>
  </si>
  <si>
    <t>ANCHOR ASSEMBLY, TYPE T</t>
  </si>
  <si>
    <t>30" HDPE CONDUIT TYPE A, 707.33</t>
  </si>
  <si>
    <t>02-82686</t>
  </si>
  <si>
    <t>Bid Date 4-3-2026</t>
  </si>
  <si>
    <t xml:space="preserve">2026 Summit County Culvert Replacement Program </t>
  </si>
  <si>
    <t>Northeast Ohio Trenching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</si>
</sst>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SWISS"/>
    </font>
    <font>
      <sz val="11"/>
      <name val="Arial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right"/>
    </xf>
    <xf numFmtId="0" fontId="3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1" fillId="0" borderId="0" xfId="2" applyNumberFormat="1"/>
    <xf numFmtId="4" fontId="0" fillId="0" borderId="0" xfId="0" applyNumberFormat="1"/>
    <xf numFmtId="0" fontId="0" fillId="0" borderId="7" xfId="0" applyBorder="1" applyAlignment="1">
      <alignment horizontal="center"/>
    </xf>
    <xf numFmtId="0" fontId="1" fillId="0" borderId="7" xfId="1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center"/>
    </xf>
    <xf numFmtId="1" fontId="1" fillId="0" borderId="7" xfId="0" applyNumberFormat="1" applyFont="1" applyBorder="1" applyAlignment="1">
      <alignment horizontal="right"/>
    </xf>
    <xf numFmtId="39" fontId="1" fillId="0" borderId="7" xfId="0" applyNumberFormat="1" applyFont="1" applyBorder="1" applyAlignment="1">
      <alignment horizontal="right"/>
    </xf>
    <xf numFmtId="4" fontId="1" fillId="0" borderId="7" xfId="0" applyNumberFormat="1" applyFont="1" applyBorder="1"/>
    <xf numFmtId="4" fontId="1" fillId="0" borderId="4" xfId="2" applyNumberFormat="1" applyBorder="1"/>
    <xf numFmtId="4" fontId="0" fillId="0" borderId="7" xfId="0" applyNumberFormat="1" applyBorder="1"/>
    <xf numFmtId="4" fontId="1" fillId="0" borderId="0" xfId="0" applyNumberFormat="1" applyFont="1"/>
    <xf numFmtId="0" fontId="6" fillId="0" borderId="7" xfId="0" applyFont="1" applyBorder="1" applyAlignment="1">
      <alignment horizontal="left"/>
    </xf>
    <xf numFmtId="164" fontId="1" fillId="0" borderId="7" xfId="0" applyNumberFormat="1" applyFont="1" applyBorder="1" applyAlignment="1">
      <alignment horizontal="right"/>
    </xf>
    <xf numFmtId="4" fontId="5" fillId="0" borderId="7" xfId="0" applyNumberFormat="1" applyFont="1" applyBorder="1"/>
    <xf numFmtId="165" fontId="1" fillId="0" borderId="7" xfId="0" applyNumberFormat="1" applyFont="1" applyBorder="1" applyAlignment="1">
      <alignment horizontal="right"/>
    </xf>
    <xf numFmtId="0" fontId="0" fillId="0" borderId="7" xfId="1" applyFont="1" applyBorder="1" applyAlignment="1">
      <alignment horizontal="center"/>
    </xf>
    <xf numFmtId="2" fontId="5" fillId="0" borderId="7" xfId="0" applyNumberFormat="1" applyFont="1" applyBorder="1"/>
    <xf numFmtId="0" fontId="0" fillId="0" borderId="7" xfId="0" applyBorder="1" applyAlignment="1">
      <alignment horizontal="right"/>
    </xf>
    <xf numFmtId="2" fontId="1" fillId="0" borderId="7" xfId="3" applyNumberFormat="1" applyBorder="1" applyAlignment="1">
      <alignment horizontal="right"/>
    </xf>
    <xf numFmtId="39" fontId="0" fillId="0" borderId="7" xfId="0" applyNumberFormat="1" applyBorder="1" applyAlignment="1">
      <alignment vertical="top" wrapText="1" readingOrder="2"/>
    </xf>
    <xf numFmtId="0" fontId="0" fillId="0" borderId="8" xfId="0" applyBorder="1"/>
    <xf numFmtId="0" fontId="0" fillId="0" borderId="8" xfId="0" applyBorder="1" applyAlignment="1">
      <alignment horizontal="right"/>
    </xf>
    <xf numFmtId="2" fontId="5" fillId="0" borderId="8" xfId="0" applyNumberFormat="1" applyFont="1" applyBorder="1"/>
    <xf numFmtId="0" fontId="5" fillId="0" borderId="8" xfId="0" applyFont="1" applyBorder="1"/>
    <xf numFmtId="4" fontId="5" fillId="0" borderId="8" xfId="0" applyNumberFormat="1" applyFont="1" applyBorder="1"/>
    <xf numFmtId="0" fontId="7" fillId="0" borderId="0" xfId="4"/>
    <xf numFmtId="0" fontId="7" fillId="0" borderId="0" xfId="4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9" xfId="0" applyBorder="1"/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/>
    <xf numFmtId="0" fontId="2" fillId="0" borderId="1" xfId="0" applyFont="1" applyBorder="1" applyAlignment="1">
      <alignment horizontal="left"/>
    </xf>
    <xf numFmtId="0" fontId="0" fillId="0" borderId="1" xfId="0" applyBorder="1"/>
    <xf numFmtId="0" fontId="4" fillId="0" borderId="3" xfId="0" applyFont="1" applyBorder="1" applyAlignment="1">
      <alignment horizontal="center"/>
    </xf>
  </cellXfs>
  <cellStyles count="5">
    <cellStyle name="Normal" xfId="0" builtinId="0"/>
    <cellStyle name="Normal 2" xfId="1" xr:uid="{870EDF8F-1F8E-471B-8A71-CA7A3172BD79}"/>
    <cellStyle name="Normal 3" xfId="2" xr:uid="{FA9172A1-8882-49C3-B3ED-E2F019AB6D2F}"/>
    <cellStyle name="Normal 4" xfId="4" xr:uid="{D926D5DE-D442-4F2C-B361-A3C5EFB0DD2F}"/>
    <cellStyle name="Normal_Copley Twp. Resurfacing Bid Sheet 2001" xfId="3" xr:uid="{4FCBDF13-43ED-4C08-8A1F-1319296327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7FF8D-BA2C-4197-AD8E-750BD495433D}">
  <dimension ref="A1:X52"/>
  <sheetViews>
    <sheetView tabSelected="1" view="pageBreakPreview" zoomScaleNormal="100" zoomScaleSheetLayoutView="100" workbookViewId="0">
      <selection activeCell="L46" sqref="L46"/>
    </sheetView>
  </sheetViews>
  <sheetFormatPr defaultRowHeight="12.75"/>
  <cols>
    <col min="1" max="2" width="7.85546875" customWidth="1"/>
    <col min="3" max="3" width="19.28515625" customWidth="1"/>
    <col min="4" max="4" width="62.28515625" customWidth="1"/>
    <col min="5" max="5" width="6.140625" bestFit="1" customWidth="1"/>
    <col min="6" max="6" width="8.140625" style="2" bestFit="1" customWidth="1"/>
    <col min="7" max="7" width="11.7109375" customWidth="1"/>
    <col min="8" max="8" width="17.28515625" bestFit="1" customWidth="1"/>
    <col min="9" max="9" width="11.7109375" customWidth="1"/>
    <col min="10" max="10" width="16.28515625" bestFit="1" customWidth="1"/>
    <col min="11" max="11" width="11.7109375" customWidth="1"/>
    <col min="12" max="12" width="16.28515625" bestFit="1" customWidth="1"/>
    <col min="13" max="13" width="11.7109375" customWidth="1"/>
    <col min="14" max="14" width="16.5703125" bestFit="1" customWidth="1"/>
    <col min="15" max="15" width="11.7109375" customWidth="1"/>
    <col min="16" max="16" width="16.28515625" bestFit="1" customWidth="1"/>
    <col min="17" max="17" width="11.7109375" customWidth="1"/>
    <col min="18" max="18" width="16.28515625" bestFit="1" customWidth="1"/>
    <col min="19" max="19" width="11.7109375" customWidth="1"/>
    <col min="20" max="20" width="16.5703125" bestFit="1" customWidth="1"/>
    <col min="21" max="21" width="11.28515625" customWidth="1"/>
    <col min="22" max="22" width="13.42578125" customWidth="1"/>
  </cols>
  <sheetData>
    <row r="1" spans="1:24" ht="12.75" customHeight="1">
      <c r="A1" s="1"/>
      <c r="B1" s="1"/>
    </row>
    <row r="2" spans="1:24" ht="12.75" customHeight="1">
      <c r="A2" s="3"/>
      <c r="B2" s="49" t="s">
        <v>0</v>
      </c>
      <c r="C2" s="49"/>
      <c r="D2" s="49"/>
    </row>
    <row r="3" spans="1:24" ht="15" customHeight="1">
      <c r="A3" s="1"/>
      <c r="B3" s="50" t="s">
        <v>44</v>
      </c>
      <c r="C3" s="51"/>
      <c r="D3" s="51"/>
    </row>
    <row r="4" spans="1:24" ht="15" customHeight="1">
      <c r="A4" s="1"/>
      <c r="B4" s="52" t="s">
        <v>45</v>
      </c>
      <c r="C4" s="53"/>
      <c r="D4" s="53"/>
      <c r="G4" s="47" t="s">
        <v>1</v>
      </c>
      <c r="H4" s="54"/>
      <c r="I4" s="47" t="s">
        <v>14</v>
      </c>
      <c r="J4" s="48"/>
      <c r="K4" s="47" t="s">
        <v>46</v>
      </c>
      <c r="L4" s="48"/>
      <c r="M4" s="47"/>
      <c r="N4" s="48"/>
      <c r="O4" s="47"/>
      <c r="P4" s="48"/>
      <c r="Q4" s="47"/>
      <c r="R4" s="48"/>
      <c r="S4" s="47"/>
      <c r="T4" s="48"/>
      <c r="U4" s="47"/>
      <c r="V4" s="48"/>
    </row>
    <row r="5" spans="1:24" ht="15" customHeight="1">
      <c r="A5" s="1"/>
      <c r="B5" s="1"/>
      <c r="G5" s="4"/>
      <c r="H5" s="5"/>
      <c r="I5" s="4"/>
      <c r="J5" s="6"/>
      <c r="K5" s="4"/>
      <c r="L5" s="6"/>
      <c r="M5" s="4"/>
      <c r="N5" s="6"/>
      <c r="O5" s="4"/>
      <c r="P5" s="6"/>
      <c r="Q5" s="4"/>
      <c r="R5" s="6"/>
      <c r="S5" s="4"/>
      <c r="T5" s="6"/>
      <c r="U5" s="4"/>
      <c r="V5" s="6"/>
    </row>
    <row r="6" spans="1:24" ht="15" customHeight="1">
      <c r="A6" s="7" t="s">
        <v>2</v>
      </c>
      <c r="B6" s="7" t="s">
        <v>3</v>
      </c>
      <c r="C6" s="8"/>
      <c r="D6" s="8"/>
      <c r="E6" s="8"/>
      <c r="F6" s="9"/>
      <c r="G6" s="10" t="s">
        <v>4</v>
      </c>
      <c r="H6" s="10" t="s">
        <v>5</v>
      </c>
      <c r="I6" s="10" t="s">
        <v>4</v>
      </c>
      <c r="J6" s="10" t="s">
        <v>5</v>
      </c>
      <c r="K6" s="10" t="s">
        <v>4</v>
      </c>
      <c r="L6" s="10" t="s">
        <v>5</v>
      </c>
      <c r="M6" s="10" t="s">
        <v>4</v>
      </c>
      <c r="N6" s="10" t="s">
        <v>5</v>
      </c>
      <c r="O6" s="10" t="s">
        <v>4</v>
      </c>
      <c r="P6" s="10" t="s">
        <v>5</v>
      </c>
      <c r="Q6" s="10" t="s">
        <v>4</v>
      </c>
      <c r="R6" s="10" t="s">
        <v>5</v>
      </c>
      <c r="S6" s="10" t="s">
        <v>4</v>
      </c>
      <c r="T6" s="10" t="s">
        <v>5</v>
      </c>
      <c r="U6" s="10" t="s">
        <v>4</v>
      </c>
      <c r="V6" s="10" t="s">
        <v>5</v>
      </c>
    </row>
    <row r="7" spans="1:24" ht="15" customHeight="1">
      <c r="A7" s="11" t="s">
        <v>6</v>
      </c>
      <c r="B7" s="11"/>
      <c r="C7" s="12" t="s">
        <v>15</v>
      </c>
      <c r="D7" s="12" t="s">
        <v>7</v>
      </c>
      <c r="E7" s="12" t="s">
        <v>8</v>
      </c>
      <c r="F7" s="12" t="s">
        <v>9</v>
      </c>
      <c r="G7" s="12" t="s">
        <v>10</v>
      </c>
      <c r="H7" s="12" t="s">
        <v>10</v>
      </c>
      <c r="I7" s="12" t="s">
        <v>10</v>
      </c>
      <c r="J7" s="12" t="s">
        <v>10</v>
      </c>
      <c r="K7" s="12" t="s">
        <v>10</v>
      </c>
      <c r="L7" s="12" t="s">
        <v>10</v>
      </c>
      <c r="M7" s="12" t="s">
        <v>10</v>
      </c>
      <c r="N7" s="12" t="s">
        <v>10</v>
      </c>
      <c r="O7" s="12" t="s">
        <v>10</v>
      </c>
      <c r="P7" s="12" t="s">
        <v>10</v>
      </c>
      <c r="Q7" s="12" t="s">
        <v>10</v>
      </c>
      <c r="R7" s="12" t="s">
        <v>10</v>
      </c>
      <c r="S7" s="12" t="s">
        <v>10</v>
      </c>
      <c r="T7" s="12" t="s">
        <v>10</v>
      </c>
      <c r="U7" s="12" t="s">
        <v>10</v>
      </c>
      <c r="V7" s="12" t="s">
        <v>10</v>
      </c>
    </row>
    <row r="8" spans="1:24" ht="15" customHeight="1">
      <c r="A8" s="42"/>
      <c r="B8" s="43"/>
      <c r="C8" s="44"/>
      <c r="D8" s="44" t="s">
        <v>19</v>
      </c>
      <c r="E8" s="44"/>
      <c r="F8" s="44"/>
      <c r="G8" s="44"/>
      <c r="H8" s="44"/>
      <c r="I8" s="45"/>
      <c r="J8" s="44"/>
      <c r="K8" s="45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spans="1:24" ht="14.25">
      <c r="A9" s="15">
        <v>1</v>
      </c>
      <c r="B9" s="40">
        <v>201</v>
      </c>
      <c r="C9" s="15" t="s">
        <v>20</v>
      </c>
      <c r="D9" s="17" t="s">
        <v>21</v>
      </c>
      <c r="E9" s="18" t="s">
        <v>11</v>
      </c>
      <c r="F9" s="19">
        <v>1</v>
      </c>
      <c r="G9" s="20">
        <v>5000</v>
      </c>
      <c r="H9" s="21">
        <f t="shared" ref="H9:H43" si="0">(G9*F9)</f>
        <v>5000</v>
      </c>
      <c r="I9" s="13">
        <v>3500</v>
      </c>
      <c r="J9" s="23">
        <f>(I9*F9)</f>
        <v>3500</v>
      </c>
      <c r="K9" s="24">
        <v>5000</v>
      </c>
      <c r="L9" s="23">
        <f>(F9*K9)</f>
        <v>5000</v>
      </c>
      <c r="M9" s="23">
        <v>0</v>
      </c>
      <c r="N9" s="23">
        <f>(F9*M9)</f>
        <v>0</v>
      </c>
      <c r="O9" s="23">
        <v>0</v>
      </c>
      <c r="P9" s="23">
        <f>(F9*O9)</f>
        <v>0</v>
      </c>
      <c r="Q9" s="23">
        <v>0</v>
      </c>
      <c r="R9" s="23">
        <f>(F9*Q9)</f>
        <v>0</v>
      </c>
      <c r="S9" s="23">
        <v>0</v>
      </c>
      <c r="T9" s="23">
        <f>(F9*S9)</f>
        <v>0</v>
      </c>
      <c r="U9" s="23">
        <v>0</v>
      </c>
      <c r="V9" s="23">
        <f>(F9*U9)</f>
        <v>0</v>
      </c>
      <c r="X9" s="14"/>
    </row>
    <row r="10" spans="1:24" ht="14.25">
      <c r="A10" s="15">
        <v>2</v>
      </c>
      <c r="B10" s="40">
        <v>203</v>
      </c>
      <c r="C10" s="15" t="s">
        <v>20</v>
      </c>
      <c r="D10" s="17" t="s">
        <v>22</v>
      </c>
      <c r="E10" s="18" t="s">
        <v>11</v>
      </c>
      <c r="F10" s="19">
        <v>1</v>
      </c>
      <c r="G10" s="20">
        <v>6000</v>
      </c>
      <c r="H10" s="21">
        <f t="shared" si="0"/>
        <v>6000</v>
      </c>
      <c r="I10" s="13">
        <v>4500</v>
      </c>
      <c r="J10" s="23">
        <f t="shared" ref="J10:J21" si="1">(I10*F10)</f>
        <v>4500</v>
      </c>
      <c r="K10" s="24">
        <v>5000</v>
      </c>
      <c r="L10" s="23">
        <f t="shared" ref="L10:L21" si="2">(F10*K10)</f>
        <v>5000</v>
      </c>
      <c r="M10" s="23">
        <v>0</v>
      </c>
      <c r="N10" s="23">
        <f t="shared" ref="N10:N21" si="3">(F10*M10)</f>
        <v>0</v>
      </c>
      <c r="O10" s="23">
        <v>0</v>
      </c>
      <c r="P10" s="23">
        <f t="shared" ref="P10:P21" si="4">(F10*O10)</f>
        <v>0</v>
      </c>
      <c r="Q10" s="23">
        <v>0</v>
      </c>
      <c r="R10" s="23">
        <f t="shared" ref="R10:R42" si="5">(F10*Q10)</f>
        <v>0</v>
      </c>
      <c r="S10" s="23">
        <v>0</v>
      </c>
      <c r="T10" s="23">
        <f t="shared" ref="T10:T42" si="6">(F10*S10)</f>
        <v>0</v>
      </c>
      <c r="U10" s="23">
        <v>0</v>
      </c>
      <c r="V10" s="23">
        <f t="shared" ref="V10:V42" si="7">(F10*U10)</f>
        <v>0</v>
      </c>
      <c r="X10" s="14"/>
    </row>
    <row r="11" spans="1:24" ht="14.25">
      <c r="A11" s="15">
        <v>3</v>
      </c>
      <c r="B11" s="40">
        <v>301</v>
      </c>
      <c r="C11" s="15" t="s">
        <v>20</v>
      </c>
      <c r="D11" s="17" t="s">
        <v>23</v>
      </c>
      <c r="E11" s="18" t="s">
        <v>13</v>
      </c>
      <c r="F11" s="26">
        <v>6.4</v>
      </c>
      <c r="G11" s="20">
        <v>500</v>
      </c>
      <c r="H11" s="21">
        <f t="shared" si="0"/>
        <v>3200</v>
      </c>
      <c r="I11" s="13">
        <v>700</v>
      </c>
      <c r="J11" s="23">
        <f t="shared" si="1"/>
        <v>4480</v>
      </c>
      <c r="K11" s="24">
        <v>900</v>
      </c>
      <c r="L11" s="23">
        <f t="shared" si="2"/>
        <v>5760</v>
      </c>
      <c r="M11" s="23">
        <v>0</v>
      </c>
      <c r="N11" s="23">
        <f t="shared" si="3"/>
        <v>0</v>
      </c>
      <c r="O11" s="23">
        <v>0</v>
      </c>
      <c r="P11" s="23">
        <f t="shared" si="4"/>
        <v>0</v>
      </c>
      <c r="Q11" s="23">
        <v>0</v>
      </c>
      <c r="R11" s="23">
        <f t="shared" si="5"/>
        <v>0</v>
      </c>
      <c r="S11" s="23">
        <v>0</v>
      </c>
      <c r="T11" s="23">
        <f t="shared" si="6"/>
        <v>0</v>
      </c>
      <c r="U11" s="23">
        <v>0</v>
      </c>
      <c r="V11" s="23">
        <f t="shared" si="7"/>
        <v>0</v>
      </c>
      <c r="X11" s="14"/>
    </row>
    <row r="12" spans="1:24" ht="14.25">
      <c r="A12" s="15">
        <v>4</v>
      </c>
      <c r="B12" s="40">
        <v>304</v>
      </c>
      <c r="C12" s="15" t="s">
        <v>20</v>
      </c>
      <c r="D12" s="17" t="s">
        <v>24</v>
      </c>
      <c r="E12" s="18" t="s">
        <v>13</v>
      </c>
      <c r="F12" s="26">
        <v>6.4</v>
      </c>
      <c r="G12" s="20">
        <v>150</v>
      </c>
      <c r="H12" s="21">
        <f t="shared" si="0"/>
        <v>960</v>
      </c>
      <c r="I12" s="13">
        <v>120</v>
      </c>
      <c r="J12" s="23">
        <f t="shared" si="1"/>
        <v>768</v>
      </c>
      <c r="K12" s="24">
        <v>125</v>
      </c>
      <c r="L12" s="23">
        <f t="shared" si="2"/>
        <v>800</v>
      </c>
      <c r="M12" s="23">
        <v>0</v>
      </c>
      <c r="N12" s="23">
        <f t="shared" si="3"/>
        <v>0</v>
      </c>
      <c r="O12" s="23">
        <v>0</v>
      </c>
      <c r="P12" s="23">
        <f t="shared" si="4"/>
        <v>0</v>
      </c>
      <c r="Q12" s="23">
        <v>0</v>
      </c>
      <c r="R12" s="23">
        <f t="shared" si="5"/>
        <v>0</v>
      </c>
      <c r="S12" s="23">
        <v>0</v>
      </c>
      <c r="T12" s="23">
        <f t="shared" si="6"/>
        <v>0</v>
      </c>
      <c r="U12" s="23">
        <v>0</v>
      </c>
      <c r="V12" s="23">
        <f t="shared" si="7"/>
        <v>0</v>
      </c>
      <c r="X12" s="14"/>
    </row>
    <row r="13" spans="1:24" ht="14.25">
      <c r="A13" s="15">
        <v>5</v>
      </c>
      <c r="B13" s="40">
        <v>441</v>
      </c>
      <c r="C13" s="15" t="s">
        <v>20</v>
      </c>
      <c r="D13" s="17" t="s">
        <v>25</v>
      </c>
      <c r="E13" s="15" t="s">
        <v>13</v>
      </c>
      <c r="F13" s="26">
        <v>1.9</v>
      </c>
      <c r="G13" s="20">
        <v>650</v>
      </c>
      <c r="H13" s="21">
        <f t="shared" si="0"/>
        <v>1235</v>
      </c>
      <c r="I13" s="13">
        <v>725</v>
      </c>
      <c r="J13" s="23">
        <f t="shared" si="1"/>
        <v>1377.5</v>
      </c>
      <c r="K13" s="24">
        <v>3000</v>
      </c>
      <c r="L13" s="23">
        <f t="shared" si="2"/>
        <v>5700</v>
      </c>
      <c r="M13" s="23">
        <v>0</v>
      </c>
      <c r="N13" s="23">
        <f t="shared" si="3"/>
        <v>0</v>
      </c>
      <c r="O13" s="23">
        <v>0</v>
      </c>
      <c r="P13" s="23">
        <f t="shared" si="4"/>
        <v>0</v>
      </c>
      <c r="Q13" s="23">
        <v>0</v>
      </c>
      <c r="R13" s="23">
        <f t="shared" si="5"/>
        <v>0</v>
      </c>
      <c r="S13" s="23">
        <v>0</v>
      </c>
      <c r="T13" s="23">
        <f t="shared" si="6"/>
        <v>0</v>
      </c>
      <c r="U13" s="23">
        <v>0</v>
      </c>
      <c r="V13" s="23">
        <f t="shared" si="7"/>
        <v>0</v>
      </c>
      <c r="X13" s="14"/>
    </row>
    <row r="14" spans="1:24" ht="14.25">
      <c r="A14" s="15">
        <v>6</v>
      </c>
      <c r="B14" s="40">
        <v>601</v>
      </c>
      <c r="C14" s="15" t="s">
        <v>20</v>
      </c>
      <c r="D14" s="17" t="s">
        <v>26</v>
      </c>
      <c r="E14" s="18" t="s">
        <v>13</v>
      </c>
      <c r="F14" s="26">
        <v>2.7</v>
      </c>
      <c r="G14" s="20">
        <v>150</v>
      </c>
      <c r="H14" s="21">
        <f t="shared" si="0"/>
        <v>405</v>
      </c>
      <c r="I14" s="13">
        <v>900</v>
      </c>
      <c r="J14" s="23">
        <f t="shared" si="1"/>
        <v>2430</v>
      </c>
      <c r="K14" s="24">
        <v>400</v>
      </c>
      <c r="L14" s="23">
        <f t="shared" si="2"/>
        <v>1080</v>
      </c>
      <c r="M14" s="23">
        <v>0</v>
      </c>
      <c r="N14" s="23">
        <f t="shared" si="3"/>
        <v>0</v>
      </c>
      <c r="O14" s="23">
        <v>0</v>
      </c>
      <c r="P14" s="23">
        <f t="shared" si="4"/>
        <v>0</v>
      </c>
      <c r="Q14" s="23">
        <v>0</v>
      </c>
      <c r="R14" s="23">
        <f t="shared" si="5"/>
        <v>0</v>
      </c>
      <c r="S14" s="23">
        <v>0</v>
      </c>
      <c r="T14" s="23">
        <f t="shared" si="6"/>
        <v>0</v>
      </c>
      <c r="U14" s="23">
        <v>0</v>
      </c>
      <c r="V14" s="23">
        <f t="shared" si="7"/>
        <v>0</v>
      </c>
      <c r="X14" s="14"/>
    </row>
    <row r="15" spans="1:24" ht="14.25">
      <c r="A15" s="15">
        <v>7</v>
      </c>
      <c r="B15" s="40">
        <v>602</v>
      </c>
      <c r="C15" s="15" t="s">
        <v>20</v>
      </c>
      <c r="D15" s="17" t="s">
        <v>27</v>
      </c>
      <c r="E15" s="18" t="s">
        <v>13</v>
      </c>
      <c r="F15" s="26">
        <v>1.2</v>
      </c>
      <c r="G15" s="20">
        <v>2000</v>
      </c>
      <c r="H15" s="21">
        <f t="shared" si="0"/>
        <v>2400</v>
      </c>
      <c r="I15" s="13">
        <v>3500</v>
      </c>
      <c r="J15" s="23">
        <f t="shared" si="1"/>
        <v>4200</v>
      </c>
      <c r="K15" s="24">
        <v>2250</v>
      </c>
      <c r="L15" s="23">
        <f t="shared" si="2"/>
        <v>2700</v>
      </c>
      <c r="M15" s="23">
        <v>0</v>
      </c>
      <c r="N15" s="23">
        <f t="shared" si="3"/>
        <v>0</v>
      </c>
      <c r="O15" s="23">
        <v>0</v>
      </c>
      <c r="P15" s="23">
        <f t="shared" si="4"/>
        <v>0</v>
      </c>
      <c r="Q15" s="23">
        <v>0</v>
      </c>
      <c r="R15" s="23">
        <f t="shared" si="5"/>
        <v>0</v>
      </c>
      <c r="S15" s="23">
        <v>0</v>
      </c>
      <c r="T15" s="23">
        <f t="shared" si="6"/>
        <v>0</v>
      </c>
      <c r="U15" s="23">
        <v>0</v>
      </c>
      <c r="V15" s="23">
        <f t="shared" si="7"/>
        <v>0</v>
      </c>
      <c r="X15" s="14"/>
    </row>
    <row r="16" spans="1:24" ht="14.25">
      <c r="A16" s="15">
        <v>8</v>
      </c>
      <c r="B16" s="40">
        <v>611</v>
      </c>
      <c r="C16" s="15" t="s">
        <v>20</v>
      </c>
      <c r="D16" s="17" t="s">
        <v>28</v>
      </c>
      <c r="E16" s="15" t="s">
        <v>12</v>
      </c>
      <c r="F16" s="19">
        <v>65</v>
      </c>
      <c r="G16" s="20">
        <v>230</v>
      </c>
      <c r="H16" s="21">
        <f t="shared" si="0"/>
        <v>14950</v>
      </c>
      <c r="I16" s="13">
        <v>555</v>
      </c>
      <c r="J16" s="23">
        <f t="shared" si="1"/>
        <v>36075</v>
      </c>
      <c r="K16" s="24">
        <v>500</v>
      </c>
      <c r="L16" s="23">
        <f t="shared" si="2"/>
        <v>32500</v>
      </c>
      <c r="M16" s="23">
        <v>0</v>
      </c>
      <c r="N16" s="23">
        <f t="shared" si="3"/>
        <v>0</v>
      </c>
      <c r="O16" s="23">
        <v>0</v>
      </c>
      <c r="P16" s="23">
        <f t="shared" si="4"/>
        <v>0</v>
      </c>
      <c r="Q16" s="23">
        <v>0</v>
      </c>
      <c r="R16" s="23">
        <f t="shared" si="5"/>
        <v>0</v>
      </c>
      <c r="S16" s="23">
        <v>0</v>
      </c>
      <c r="T16" s="23">
        <f t="shared" si="6"/>
        <v>0</v>
      </c>
      <c r="U16" s="23">
        <v>0</v>
      </c>
      <c r="V16" s="23">
        <f t="shared" si="7"/>
        <v>0</v>
      </c>
      <c r="X16" s="14"/>
    </row>
    <row r="17" spans="1:24" ht="14.25">
      <c r="A17" s="15">
        <v>9</v>
      </c>
      <c r="B17" s="40">
        <v>614</v>
      </c>
      <c r="C17" s="15" t="s">
        <v>20</v>
      </c>
      <c r="D17" s="17" t="s">
        <v>29</v>
      </c>
      <c r="E17" s="15" t="s">
        <v>11</v>
      </c>
      <c r="F17" s="19">
        <v>1</v>
      </c>
      <c r="G17" s="20">
        <v>5500</v>
      </c>
      <c r="H17" s="21">
        <f t="shared" si="0"/>
        <v>5500</v>
      </c>
      <c r="I17" s="13">
        <v>3500</v>
      </c>
      <c r="J17" s="23">
        <f t="shared" si="1"/>
        <v>3500</v>
      </c>
      <c r="K17" s="24">
        <v>5000</v>
      </c>
      <c r="L17" s="23">
        <f t="shared" si="2"/>
        <v>5000</v>
      </c>
      <c r="M17" s="23">
        <v>0</v>
      </c>
      <c r="N17" s="23">
        <f t="shared" si="3"/>
        <v>0</v>
      </c>
      <c r="O17" s="23">
        <v>0</v>
      </c>
      <c r="P17" s="23">
        <f t="shared" si="4"/>
        <v>0</v>
      </c>
      <c r="Q17" s="23">
        <v>0</v>
      </c>
      <c r="R17" s="23">
        <f t="shared" si="5"/>
        <v>0</v>
      </c>
      <c r="S17" s="23">
        <v>0</v>
      </c>
      <c r="T17" s="23">
        <f t="shared" si="6"/>
        <v>0</v>
      </c>
      <c r="U17" s="23">
        <v>0</v>
      </c>
      <c r="V17" s="23">
        <f t="shared" si="7"/>
        <v>0</v>
      </c>
      <c r="X17" s="14"/>
    </row>
    <row r="18" spans="1:24" ht="14.25">
      <c r="A18" s="15">
        <v>10</v>
      </c>
      <c r="B18" s="40">
        <v>623</v>
      </c>
      <c r="C18" s="15" t="s">
        <v>20</v>
      </c>
      <c r="D18" s="17" t="s">
        <v>30</v>
      </c>
      <c r="E18" s="15" t="s">
        <v>11</v>
      </c>
      <c r="F18" s="19">
        <v>1</v>
      </c>
      <c r="G18" s="20">
        <v>2500</v>
      </c>
      <c r="H18" s="21">
        <f t="shared" si="0"/>
        <v>2500</v>
      </c>
      <c r="I18" s="13">
        <v>2500</v>
      </c>
      <c r="J18" s="23">
        <f t="shared" si="1"/>
        <v>2500</v>
      </c>
      <c r="K18" s="24">
        <v>2000</v>
      </c>
      <c r="L18" s="23">
        <f t="shared" si="2"/>
        <v>2000</v>
      </c>
      <c r="M18" s="23">
        <v>0</v>
      </c>
      <c r="N18" s="23">
        <f t="shared" si="3"/>
        <v>0</v>
      </c>
      <c r="O18" s="23">
        <v>0</v>
      </c>
      <c r="P18" s="23">
        <f t="shared" si="4"/>
        <v>0</v>
      </c>
      <c r="Q18" s="23">
        <v>0</v>
      </c>
      <c r="R18" s="23">
        <f t="shared" si="5"/>
        <v>0</v>
      </c>
      <c r="S18" s="23">
        <v>0</v>
      </c>
      <c r="T18" s="23">
        <f t="shared" si="6"/>
        <v>0</v>
      </c>
      <c r="U18" s="23">
        <v>0</v>
      </c>
      <c r="V18" s="23">
        <f t="shared" si="7"/>
        <v>0</v>
      </c>
      <c r="X18" s="14"/>
    </row>
    <row r="19" spans="1:24" ht="14.25">
      <c r="A19" s="15">
        <v>11</v>
      </c>
      <c r="B19" s="40">
        <v>624</v>
      </c>
      <c r="C19" s="15" t="s">
        <v>20</v>
      </c>
      <c r="D19" s="17" t="s">
        <v>31</v>
      </c>
      <c r="E19" s="18" t="s">
        <v>11</v>
      </c>
      <c r="F19" s="19">
        <v>1</v>
      </c>
      <c r="G19" s="20">
        <v>5500</v>
      </c>
      <c r="H19" s="21">
        <f t="shared" si="0"/>
        <v>5500</v>
      </c>
      <c r="I19" s="13">
        <v>5500</v>
      </c>
      <c r="J19" s="23">
        <f t="shared" si="1"/>
        <v>5500</v>
      </c>
      <c r="K19" s="24">
        <v>1500</v>
      </c>
      <c r="L19" s="23">
        <f t="shared" si="2"/>
        <v>1500</v>
      </c>
      <c r="M19" s="23">
        <v>0</v>
      </c>
      <c r="N19" s="23">
        <f t="shared" si="3"/>
        <v>0</v>
      </c>
      <c r="O19" s="23">
        <v>0</v>
      </c>
      <c r="P19" s="23">
        <f t="shared" si="4"/>
        <v>0</v>
      </c>
      <c r="Q19" s="23">
        <v>0</v>
      </c>
      <c r="R19" s="23">
        <f t="shared" si="5"/>
        <v>0</v>
      </c>
      <c r="S19" s="23">
        <v>0</v>
      </c>
      <c r="T19" s="23">
        <f t="shared" si="6"/>
        <v>0</v>
      </c>
      <c r="U19" s="23">
        <v>0</v>
      </c>
      <c r="V19" s="23">
        <f t="shared" si="7"/>
        <v>0</v>
      </c>
      <c r="X19" s="14"/>
    </row>
    <row r="20" spans="1:24" ht="14.25">
      <c r="A20" s="15">
        <v>12</v>
      </c>
      <c r="B20" s="40">
        <v>832</v>
      </c>
      <c r="C20" s="15" t="s">
        <v>20</v>
      </c>
      <c r="D20" s="17" t="s">
        <v>32</v>
      </c>
      <c r="E20" s="18" t="s">
        <v>11</v>
      </c>
      <c r="F20" s="19">
        <v>1</v>
      </c>
      <c r="G20" s="20">
        <v>2000</v>
      </c>
      <c r="H20" s="21">
        <f t="shared" si="0"/>
        <v>2000</v>
      </c>
      <c r="I20" s="13">
        <v>2500</v>
      </c>
      <c r="J20" s="23">
        <f t="shared" si="1"/>
        <v>2500</v>
      </c>
      <c r="K20" s="24">
        <v>2500</v>
      </c>
      <c r="L20" s="23">
        <f t="shared" si="2"/>
        <v>2500</v>
      </c>
      <c r="M20" s="23">
        <v>0</v>
      </c>
      <c r="N20" s="23">
        <f t="shared" si="3"/>
        <v>0</v>
      </c>
      <c r="O20" s="23">
        <v>0</v>
      </c>
      <c r="P20" s="23">
        <f t="shared" si="4"/>
        <v>0</v>
      </c>
      <c r="Q20" s="23">
        <v>0</v>
      </c>
      <c r="R20" s="23">
        <f t="shared" si="5"/>
        <v>0</v>
      </c>
      <c r="S20" s="23">
        <v>0</v>
      </c>
      <c r="T20" s="23">
        <f t="shared" si="6"/>
        <v>0</v>
      </c>
      <c r="U20" s="23">
        <v>0</v>
      </c>
      <c r="V20" s="23">
        <f t="shared" si="7"/>
        <v>0</v>
      </c>
      <c r="X20" s="14"/>
    </row>
    <row r="21" spans="1:24" ht="14.25">
      <c r="A21" s="15">
        <v>13</v>
      </c>
      <c r="B21" s="39">
        <v>103.05</v>
      </c>
      <c r="C21" s="15" t="s">
        <v>20</v>
      </c>
      <c r="D21" s="17" t="s">
        <v>16</v>
      </c>
      <c r="E21" s="18" t="s">
        <v>11</v>
      </c>
      <c r="F21" s="19">
        <v>1</v>
      </c>
      <c r="G21" s="20">
        <v>4000</v>
      </c>
      <c r="H21" s="21">
        <f t="shared" si="0"/>
        <v>4000</v>
      </c>
      <c r="I21" s="13">
        <v>3500</v>
      </c>
      <c r="J21" s="23">
        <f t="shared" si="1"/>
        <v>3500</v>
      </c>
      <c r="K21" s="24">
        <v>1500</v>
      </c>
      <c r="L21" s="23">
        <f t="shared" si="2"/>
        <v>1500</v>
      </c>
      <c r="M21" s="23">
        <v>0</v>
      </c>
      <c r="N21" s="23">
        <f t="shared" si="3"/>
        <v>0</v>
      </c>
      <c r="O21" s="23">
        <v>0</v>
      </c>
      <c r="P21" s="23">
        <f t="shared" si="4"/>
        <v>0</v>
      </c>
      <c r="Q21" s="23">
        <v>0</v>
      </c>
      <c r="R21" s="23">
        <f t="shared" si="5"/>
        <v>0</v>
      </c>
      <c r="S21" s="23">
        <v>0</v>
      </c>
      <c r="T21" s="23">
        <f t="shared" si="6"/>
        <v>0</v>
      </c>
      <c r="U21" s="23">
        <v>0</v>
      </c>
      <c r="V21" s="23">
        <f t="shared" si="7"/>
        <v>0</v>
      </c>
      <c r="X21" s="14"/>
    </row>
    <row r="22" spans="1:24" ht="14.25">
      <c r="A22" s="15"/>
      <c r="B22" s="39"/>
      <c r="C22" s="15"/>
      <c r="D22" s="17"/>
      <c r="E22" s="18"/>
      <c r="F22" s="19"/>
      <c r="G22" s="20"/>
      <c r="H22" s="27">
        <f>SUM(H9:H21)</f>
        <v>53650</v>
      </c>
      <c r="I22" s="22"/>
      <c r="J22" s="27">
        <f>SUM(J9:J21)</f>
        <v>74830.5</v>
      </c>
      <c r="K22" s="24"/>
      <c r="L22" s="27">
        <f>SUM(L9:L21)</f>
        <v>71040</v>
      </c>
      <c r="M22" s="23"/>
      <c r="N22" s="27">
        <f>SUM(N9:N21)</f>
        <v>0</v>
      </c>
      <c r="O22" s="23"/>
      <c r="P22" s="27">
        <f>SUM(P9:P21)</f>
        <v>0</v>
      </c>
      <c r="Q22" s="23"/>
      <c r="R22" s="23"/>
      <c r="S22" s="23"/>
      <c r="T22" s="23"/>
      <c r="U22" s="23"/>
      <c r="V22" s="23"/>
      <c r="X22" s="14"/>
    </row>
    <row r="23" spans="1:24">
      <c r="A23" s="15"/>
      <c r="B23" s="15"/>
      <c r="C23" s="16"/>
      <c r="D23" s="41" t="s">
        <v>18</v>
      </c>
      <c r="E23" s="18"/>
      <c r="F23" s="19"/>
      <c r="G23" s="20"/>
      <c r="H23" s="17"/>
      <c r="I23" s="17"/>
      <c r="J23" s="17"/>
      <c r="K23" s="17"/>
      <c r="L23" s="17"/>
      <c r="M23" s="17"/>
      <c r="N23" s="17"/>
      <c r="O23" s="17"/>
      <c r="P23" s="17"/>
      <c r="Q23" s="23"/>
      <c r="R23" s="23"/>
      <c r="S23" s="23"/>
      <c r="T23" s="23"/>
      <c r="U23" s="23"/>
      <c r="V23" s="23"/>
      <c r="X23" s="14"/>
    </row>
    <row r="24" spans="1:24">
      <c r="A24" s="15">
        <v>14</v>
      </c>
      <c r="B24" s="15">
        <v>201</v>
      </c>
      <c r="C24" s="15" t="s">
        <v>43</v>
      </c>
      <c r="D24" s="17" t="s">
        <v>21</v>
      </c>
      <c r="E24" s="18" t="s">
        <v>11</v>
      </c>
      <c r="F24" s="19">
        <v>1</v>
      </c>
      <c r="G24" s="20">
        <v>8000</v>
      </c>
      <c r="H24" s="21">
        <f t="shared" si="0"/>
        <v>8000</v>
      </c>
      <c r="I24" s="13">
        <v>1500</v>
      </c>
      <c r="J24" s="23">
        <f t="shared" ref="J24:J43" si="8">(I24*F24)</f>
        <v>1500</v>
      </c>
      <c r="K24" s="24">
        <v>5000</v>
      </c>
      <c r="L24" s="23">
        <f t="shared" ref="L24:L43" si="9">(F24*K24)</f>
        <v>5000</v>
      </c>
      <c r="M24" s="23">
        <v>0</v>
      </c>
      <c r="N24" s="23">
        <f t="shared" ref="N24:N43" si="10">(F24*M24)</f>
        <v>0</v>
      </c>
      <c r="O24" s="23">
        <v>0</v>
      </c>
      <c r="P24" s="23">
        <f t="shared" ref="P24:P43" si="11">(F24*O24)</f>
        <v>0</v>
      </c>
      <c r="Q24" s="23">
        <v>0</v>
      </c>
      <c r="R24" s="23">
        <f t="shared" si="5"/>
        <v>0</v>
      </c>
      <c r="S24" s="23">
        <v>0</v>
      </c>
      <c r="T24" s="23">
        <f t="shared" si="6"/>
        <v>0</v>
      </c>
      <c r="U24" s="23">
        <v>0</v>
      </c>
      <c r="V24" s="23">
        <f t="shared" si="7"/>
        <v>0</v>
      </c>
      <c r="X24" s="14"/>
    </row>
    <row r="25" spans="1:24">
      <c r="A25" s="15">
        <v>15</v>
      </c>
      <c r="B25" s="15">
        <v>201</v>
      </c>
      <c r="C25" s="15" t="s">
        <v>43</v>
      </c>
      <c r="D25" s="17" t="s">
        <v>33</v>
      </c>
      <c r="E25" s="15" t="s">
        <v>34</v>
      </c>
      <c r="F25" s="19">
        <v>5</v>
      </c>
      <c r="G25" s="20">
        <v>1000</v>
      </c>
      <c r="H25" s="21">
        <f t="shared" si="0"/>
        <v>5000</v>
      </c>
      <c r="I25" s="13">
        <v>100</v>
      </c>
      <c r="J25" s="23">
        <f t="shared" si="8"/>
        <v>500</v>
      </c>
      <c r="K25" s="24">
        <v>750</v>
      </c>
      <c r="L25" s="23">
        <f t="shared" si="9"/>
        <v>3750</v>
      </c>
      <c r="M25" s="23">
        <v>0</v>
      </c>
      <c r="N25" s="23">
        <f t="shared" si="10"/>
        <v>0</v>
      </c>
      <c r="O25" s="23">
        <v>0</v>
      </c>
      <c r="P25" s="23">
        <f t="shared" si="11"/>
        <v>0</v>
      </c>
      <c r="Q25" s="23">
        <v>0</v>
      </c>
      <c r="R25" s="23">
        <f t="shared" si="5"/>
        <v>0</v>
      </c>
      <c r="S25" s="23">
        <v>0</v>
      </c>
      <c r="T25" s="23">
        <f t="shared" si="6"/>
        <v>0</v>
      </c>
      <c r="U25" s="23">
        <v>0</v>
      </c>
      <c r="V25" s="23">
        <f t="shared" si="7"/>
        <v>0</v>
      </c>
      <c r="X25" s="14"/>
    </row>
    <row r="26" spans="1:24">
      <c r="A26" s="15">
        <v>16</v>
      </c>
      <c r="B26" s="15">
        <v>202</v>
      </c>
      <c r="C26" s="15" t="s">
        <v>43</v>
      </c>
      <c r="D26" s="17" t="s">
        <v>35</v>
      </c>
      <c r="E26" s="15" t="s">
        <v>12</v>
      </c>
      <c r="F26" s="19">
        <v>219</v>
      </c>
      <c r="G26" s="20">
        <v>8</v>
      </c>
      <c r="H26" s="21">
        <f t="shared" si="0"/>
        <v>1752</v>
      </c>
      <c r="I26" s="13">
        <v>3</v>
      </c>
      <c r="J26" s="23">
        <f t="shared" si="8"/>
        <v>657</v>
      </c>
      <c r="K26" s="24">
        <v>20</v>
      </c>
      <c r="L26" s="23">
        <f t="shared" si="9"/>
        <v>4380</v>
      </c>
      <c r="M26" s="23">
        <v>0</v>
      </c>
      <c r="N26" s="23">
        <f t="shared" si="10"/>
        <v>0</v>
      </c>
      <c r="O26" s="23">
        <v>0</v>
      </c>
      <c r="P26" s="23">
        <f t="shared" si="11"/>
        <v>0</v>
      </c>
      <c r="Q26" s="23">
        <v>0</v>
      </c>
      <c r="R26" s="23">
        <f t="shared" si="5"/>
        <v>0</v>
      </c>
      <c r="S26" s="23">
        <v>0</v>
      </c>
      <c r="T26" s="23">
        <f t="shared" si="6"/>
        <v>0</v>
      </c>
      <c r="U26" s="23">
        <v>0</v>
      </c>
      <c r="V26" s="23">
        <f t="shared" si="7"/>
        <v>0</v>
      </c>
      <c r="X26" s="14"/>
    </row>
    <row r="27" spans="1:24">
      <c r="A27" s="15">
        <v>17</v>
      </c>
      <c r="B27" s="15">
        <v>202</v>
      </c>
      <c r="C27" s="15" t="s">
        <v>43</v>
      </c>
      <c r="D27" s="17" t="s">
        <v>36</v>
      </c>
      <c r="E27" s="15" t="s">
        <v>11</v>
      </c>
      <c r="F27" s="28">
        <v>1</v>
      </c>
      <c r="G27" s="20">
        <v>10000</v>
      </c>
      <c r="H27" s="21">
        <f t="shared" si="0"/>
        <v>10000</v>
      </c>
      <c r="I27" s="13">
        <v>5500</v>
      </c>
      <c r="J27" s="23">
        <f t="shared" si="8"/>
        <v>5500</v>
      </c>
      <c r="K27" s="24">
        <v>5000</v>
      </c>
      <c r="L27" s="23">
        <f t="shared" si="9"/>
        <v>5000</v>
      </c>
      <c r="M27" s="23">
        <v>0</v>
      </c>
      <c r="N27" s="23">
        <f t="shared" si="10"/>
        <v>0</v>
      </c>
      <c r="O27" s="23">
        <v>0</v>
      </c>
      <c r="P27" s="23">
        <f t="shared" si="11"/>
        <v>0</v>
      </c>
      <c r="Q27" s="23">
        <v>0</v>
      </c>
      <c r="R27" s="23">
        <f t="shared" si="5"/>
        <v>0</v>
      </c>
      <c r="S27" s="23">
        <v>0</v>
      </c>
      <c r="T27" s="23">
        <f t="shared" si="6"/>
        <v>0</v>
      </c>
      <c r="U27" s="23">
        <v>0</v>
      </c>
      <c r="V27" s="23">
        <f t="shared" si="7"/>
        <v>0</v>
      </c>
      <c r="X27" s="14"/>
    </row>
    <row r="28" spans="1:24">
      <c r="A28" s="15">
        <v>18</v>
      </c>
      <c r="B28" s="15">
        <v>203</v>
      </c>
      <c r="C28" s="15" t="s">
        <v>43</v>
      </c>
      <c r="D28" s="17" t="s">
        <v>22</v>
      </c>
      <c r="E28" s="15" t="s">
        <v>11</v>
      </c>
      <c r="F28" s="26">
        <v>1</v>
      </c>
      <c r="G28" s="20">
        <v>20000</v>
      </c>
      <c r="H28" s="21">
        <f t="shared" si="0"/>
        <v>20000</v>
      </c>
      <c r="I28" s="13">
        <v>10500</v>
      </c>
      <c r="J28" s="23">
        <f t="shared" si="8"/>
        <v>10500</v>
      </c>
      <c r="K28" s="24">
        <v>10000</v>
      </c>
      <c r="L28" s="23">
        <f t="shared" si="9"/>
        <v>10000</v>
      </c>
      <c r="M28" s="23">
        <v>0</v>
      </c>
      <c r="N28" s="23">
        <f t="shared" si="10"/>
        <v>0</v>
      </c>
      <c r="O28" s="23">
        <v>0</v>
      </c>
      <c r="P28" s="23">
        <f t="shared" si="11"/>
        <v>0</v>
      </c>
      <c r="Q28" s="23">
        <v>0</v>
      </c>
      <c r="R28" s="23">
        <f t="shared" si="5"/>
        <v>0</v>
      </c>
      <c r="S28" s="23">
        <v>0</v>
      </c>
      <c r="T28" s="23">
        <f t="shared" si="6"/>
        <v>0</v>
      </c>
      <c r="U28" s="23">
        <v>0</v>
      </c>
      <c r="V28" s="23">
        <f t="shared" si="7"/>
        <v>0</v>
      </c>
      <c r="X28" s="14"/>
    </row>
    <row r="29" spans="1:24">
      <c r="A29" s="15">
        <v>19</v>
      </c>
      <c r="B29" s="15">
        <v>301</v>
      </c>
      <c r="C29" s="15" t="s">
        <v>43</v>
      </c>
      <c r="D29" s="17" t="s">
        <v>23</v>
      </c>
      <c r="E29" s="15" t="s">
        <v>13</v>
      </c>
      <c r="F29" s="26">
        <v>5.0999999999999996</v>
      </c>
      <c r="G29" s="23">
        <v>500</v>
      </c>
      <c r="H29" s="21">
        <f t="shared" si="0"/>
        <v>2550</v>
      </c>
      <c r="I29" s="13">
        <v>880</v>
      </c>
      <c r="J29" s="23">
        <f t="shared" si="8"/>
        <v>4488</v>
      </c>
      <c r="K29" s="24">
        <v>1200</v>
      </c>
      <c r="L29" s="23">
        <f t="shared" si="9"/>
        <v>6120</v>
      </c>
      <c r="M29" s="23">
        <v>0</v>
      </c>
      <c r="N29" s="23">
        <f t="shared" si="10"/>
        <v>0</v>
      </c>
      <c r="O29" s="23">
        <v>0</v>
      </c>
      <c r="P29" s="23">
        <f t="shared" si="11"/>
        <v>0</v>
      </c>
      <c r="Q29" s="23">
        <v>0</v>
      </c>
      <c r="R29" s="23">
        <f t="shared" si="5"/>
        <v>0</v>
      </c>
      <c r="S29" s="23">
        <v>0</v>
      </c>
      <c r="T29" s="23">
        <f t="shared" si="6"/>
        <v>0</v>
      </c>
      <c r="U29" s="23">
        <v>0</v>
      </c>
      <c r="V29" s="23">
        <f t="shared" si="7"/>
        <v>0</v>
      </c>
      <c r="X29" s="14"/>
    </row>
    <row r="30" spans="1:24">
      <c r="A30" s="15">
        <v>20</v>
      </c>
      <c r="B30" s="15">
        <v>304</v>
      </c>
      <c r="C30" s="15" t="s">
        <v>43</v>
      </c>
      <c r="D30" s="17" t="s">
        <v>24</v>
      </c>
      <c r="E30" s="15" t="s">
        <v>13</v>
      </c>
      <c r="F30" s="26">
        <v>5.0999999999999996</v>
      </c>
      <c r="G30" s="23">
        <v>150</v>
      </c>
      <c r="H30" s="21">
        <f t="shared" si="0"/>
        <v>765</v>
      </c>
      <c r="I30" s="13">
        <v>75</v>
      </c>
      <c r="J30" s="23">
        <f t="shared" si="8"/>
        <v>382.5</v>
      </c>
      <c r="K30" s="24">
        <v>120</v>
      </c>
      <c r="L30" s="23">
        <f t="shared" si="9"/>
        <v>612</v>
      </c>
      <c r="M30" s="23">
        <v>0</v>
      </c>
      <c r="N30" s="23">
        <f t="shared" si="10"/>
        <v>0</v>
      </c>
      <c r="O30" s="23">
        <v>0</v>
      </c>
      <c r="P30" s="23">
        <f t="shared" si="11"/>
        <v>0</v>
      </c>
      <c r="Q30" s="23">
        <v>0</v>
      </c>
      <c r="R30" s="23">
        <f t="shared" si="5"/>
        <v>0</v>
      </c>
      <c r="S30" s="23">
        <v>0</v>
      </c>
      <c r="T30" s="23">
        <f t="shared" si="6"/>
        <v>0</v>
      </c>
      <c r="U30" s="23">
        <v>0</v>
      </c>
      <c r="V30" s="23">
        <f t="shared" si="7"/>
        <v>0</v>
      </c>
      <c r="X30" s="14"/>
    </row>
    <row r="31" spans="1:24">
      <c r="A31" s="15">
        <v>21</v>
      </c>
      <c r="B31" s="15">
        <v>441</v>
      </c>
      <c r="C31" s="15" t="s">
        <v>43</v>
      </c>
      <c r="D31" s="17" t="s">
        <v>25</v>
      </c>
      <c r="E31" s="15" t="s">
        <v>13</v>
      </c>
      <c r="F31" s="26">
        <v>1.5</v>
      </c>
      <c r="G31" s="23">
        <v>650</v>
      </c>
      <c r="H31" s="21">
        <f t="shared" si="0"/>
        <v>975</v>
      </c>
      <c r="I31" s="13">
        <v>1500</v>
      </c>
      <c r="J31" s="23">
        <f t="shared" si="8"/>
        <v>2250</v>
      </c>
      <c r="K31" s="24">
        <v>3100</v>
      </c>
      <c r="L31" s="23">
        <f t="shared" si="9"/>
        <v>4650</v>
      </c>
      <c r="M31" s="23">
        <v>0</v>
      </c>
      <c r="N31" s="23">
        <f t="shared" si="10"/>
        <v>0</v>
      </c>
      <c r="O31" s="23">
        <v>0</v>
      </c>
      <c r="P31" s="23">
        <f t="shared" si="11"/>
        <v>0</v>
      </c>
      <c r="Q31" s="23">
        <v>0</v>
      </c>
      <c r="R31" s="23">
        <f t="shared" si="5"/>
        <v>0</v>
      </c>
      <c r="S31" s="23">
        <v>0</v>
      </c>
      <c r="T31" s="23">
        <f t="shared" si="6"/>
        <v>0</v>
      </c>
      <c r="U31" s="23">
        <v>0</v>
      </c>
      <c r="V31" s="23">
        <f t="shared" si="7"/>
        <v>0</v>
      </c>
      <c r="X31" s="14"/>
    </row>
    <row r="32" spans="1:24">
      <c r="A32" s="15">
        <v>22</v>
      </c>
      <c r="B32" s="15">
        <v>601</v>
      </c>
      <c r="C32" s="15" t="s">
        <v>43</v>
      </c>
      <c r="D32" s="17" t="s">
        <v>26</v>
      </c>
      <c r="E32" s="15" t="s">
        <v>13</v>
      </c>
      <c r="F32" s="19">
        <v>12.8</v>
      </c>
      <c r="G32" s="23">
        <v>150</v>
      </c>
      <c r="H32" s="21">
        <f t="shared" si="0"/>
        <v>1920</v>
      </c>
      <c r="I32" s="13">
        <v>125</v>
      </c>
      <c r="J32" s="23">
        <f t="shared" si="8"/>
        <v>1600</v>
      </c>
      <c r="K32" s="24">
        <v>300</v>
      </c>
      <c r="L32" s="23">
        <f t="shared" si="9"/>
        <v>3840</v>
      </c>
      <c r="M32" s="23">
        <v>0</v>
      </c>
      <c r="N32" s="23">
        <f t="shared" si="10"/>
        <v>0</v>
      </c>
      <c r="O32" s="23">
        <v>0</v>
      </c>
      <c r="P32" s="23">
        <f t="shared" si="11"/>
        <v>0</v>
      </c>
      <c r="Q32" s="23">
        <v>0</v>
      </c>
      <c r="R32" s="23">
        <f t="shared" si="5"/>
        <v>0</v>
      </c>
      <c r="S32" s="23">
        <v>0</v>
      </c>
      <c r="T32" s="23">
        <f t="shared" si="6"/>
        <v>0</v>
      </c>
      <c r="U32" s="23">
        <v>0</v>
      </c>
      <c r="V32" s="23">
        <f t="shared" si="7"/>
        <v>0</v>
      </c>
      <c r="X32" s="14"/>
    </row>
    <row r="33" spans="1:24">
      <c r="A33" s="15">
        <v>23</v>
      </c>
      <c r="B33" s="15">
        <v>602</v>
      </c>
      <c r="C33" s="15" t="s">
        <v>43</v>
      </c>
      <c r="D33" s="17" t="s">
        <v>37</v>
      </c>
      <c r="E33" s="15" t="s">
        <v>13</v>
      </c>
      <c r="F33" s="26">
        <v>15</v>
      </c>
      <c r="G33" s="23">
        <v>1900</v>
      </c>
      <c r="H33" s="21">
        <f t="shared" si="0"/>
        <v>28500</v>
      </c>
      <c r="I33" s="13">
        <v>1500</v>
      </c>
      <c r="J33" s="23">
        <f t="shared" si="8"/>
        <v>22500</v>
      </c>
      <c r="K33" s="24">
        <v>1629</v>
      </c>
      <c r="L33" s="23">
        <f t="shared" si="9"/>
        <v>24435</v>
      </c>
      <c r="M33" s="23">
        <v>0</v>
      </c>
      <c r="N33" s="23">
        <f t="shared" si="10"/>
        <v>0</v>
      </c>
      <c r="O33" s="23">
        <v>0</v>
      </c>
      <c r="P33" s="23">
        <f t="shared" si="11"/>
        <v>0</v>
      </c>
      <c r="Q33" s="23">
        <v>0</v>
      </c>
      <c r="R33" s="23">
        <f t="shared" si="5"/>
        <v>0</v>
      </c>
      <c r="S33" s="23">
        <v>0</v>
      </c>
      <c r="T33" s="23">
        <f t="shared" si="6"/>
        <v>0</v>
      </c>
      <c r="U33" s="23">
        <v>0</v>
      </c>
      <c r="V33" s="23">
        <f t="shared" si="7"/>
        <v>0</v>
      </c>
      <c r="X33" s="14"/>
    </row>
    <row r="34" spans="1:24">
      <c r="A34" s="15">
        <v>24</v>
      </c>
      <c r="B34" s="15">
        <v>606</v>
      </c>
      <c r="C34" s="15" t="s">
        <v>43</v>
      </c>
      <c r="D34" s="17" t="s">
        <v>38</v>
      </c>
      <c r="E34" s="15" t="s">
        <v>12</v>
      </c>
      <c r="F34" s="19">
        <v>400</v>
      </c>
      <c r="G34" s="23">
        <v>25</v>
      </c>
      <c r="H34" s="21">
        <f t="shared" si="0"/>
        <v>10000</v>
      </c>
      <c r="I34" s="13">
        <v>25</v>
      </c>
      <c r="J34" s="23">
        <f t="shared" si="8"/>
        <v>10000</v>
      </c>
      <c r="K34" s="24">
        <v>75</v>
      </c>
      <c r="L34" s="23">
        <f t="shared" si="9"/>
        <v>30000</v>
      </c>
      <c r="M34" s="23">
        <v>0</v>
      </c>
      <c r="N34" s="23">
        <f t="shared" si="10"/>
        <v>0</v>
      </c>
      <c r="O34" s="23">
        <v>0</v>
      </c>
      <c r="P34" s="23">
        <f t="shared" si="11"/>
        <v>0</v>
      </c>
      <c r="Q34" s="23"/>
      <c r="R34" s="23"/>
      <c r="S34" s="23"/>
      <c r="T34" s="23"/>
      <c r="U34" s="23"/>
      <c r="V34" s="23"/>
      <c r="X34" s="14"/>
    </row>
    <row r="35" spans="1:24">
      <c r="A35" s="15">
        <v>25</v>
      </c>
      <c r="B35" s="15">
        <v>606</v>
      </c>
      <c r="C35" s="15" t="s">
        <v>43</v>
      </c>
      <c r="D35" s="46" t="s">
        <v>39</v>
      </c>
      <c r="E35" s="15" t="s">
        <v>34</v>
      </c>
      <c r="F35" s="19">
        <v>1</v>
      </c>
      <c r="G35" s="23">
        <v>2200</v>
      </c>
      <c r="H35" s="21">
        <f t="shared" si="0"/>
        <v>2200</v>
      </c>
      <c r="I35" s="13">
        <v>3000</v>
      </c>
      <c r="J35" s="23">
        <f t="shared" si="8"/>
        <v>3000</v>
      </c>
      <c r="K35" s="24">
        <v>5000</v>
      </c>
      <c r="L35" s="23">
        <f t="shared" si="9"/>
        <v>5000</v>
      </c>
      <c r="M35" s="23">
        <v>0</v>
      </c>
      <c r="N35" s="23">
        <f t="shared" si="10"/>
        <v>0</v>
      </c>
      <c r="O35" s="23">
        <v>0</v>
      </c>
      <c r="P35" s="23">
        <f t="shared" si="11"/>
        <v>0</v>
      </c>
      <c r="Q35" s="23"/>
      <c r="R35" s="23"/>
      <c r="S35" s="23"/>
      <c r="T35" s="23"/>
      <c r="U35" s="23"/>
      <c r="V35" s="23"/>
      <c r="X35" s="14"/>
    </row>
    <row r="36" spans="1:24">
      <c r="A36" s="15">
        <v>26</v>
      </c>
      <c r="B36" s="15">
        <v>606</v>
      </c>
      <c r="C36" s="15" t="s">
        <v>43</v>
      </c>
      <c r="D36" s="17" t="s">
        <v>40</v>
      </c>
      <c r="E36" s="15" t="s">
        <v>34</v>
      </c>
      <c r="F36" s="19">
        <v>2</v>
      </c>
      <c r="G36" s="23">
        <v>2800</v>
      </c>
      <c r="H36" s="21">
        <f t="shared" si="0"/>
        <v>5600</v>
      </c>
      <c r="I36" s="13">
        <v>2800</v>
      </c>
      <c r="J36" s="23">
        <f t="shared" si="8"/>
        <v>5600</v>
      </c>
      <c r="K36" s="24">
        <v>6500</v>
      </c>
      <c r="L36" s="23">
        <f t="shared" si="9"/>
        <v>13000</v>
      </c>
      <c r="M36" s="23">
        <v>0</v>
      </c>
      <c r="N36" s="23">
        <f t="shared" si="10"/>
        <v>0</v>
      </c>
      <c r="O36" s="23">
        <v>0</v>
      </c>
      <c r="P36" s="23">
        <f t="shared" si="11"/>
        <v>0</v>
      </c>
      <c r="Q36" s="23">
        <v>0</v>
      </c>
      <c r="R36" s="23">
        <f t="shared" si="5"/>
        <v>0</v>
      </c>
      <c r="S36" s="23">
        <v>0</v>
      </c>
      <c r="T36" s="23">
        <f t="shared" si="6"/>
        <v>0</v>
      </c>
      <c r="U36" s="23">
        <v>0</v>
      </c>
      <c r="V36" s="23">
        <f t="shared" si="7"/>
        <v>0</v>
      </c>
      <c r="X36" s="14"/>
    </row>
    <row r="37" spans="1:24">
      <c r="A37" s="15">
        <v>27</v>
      </c>
      <c r="B37" s="15">
        <v>606</v>
      </c>
      <c r="C37" s="15" t="s">
        <v>43</v>
      </c>
      <c r="D37" s="17" t="s">
        <v>41</v>
      </c>
      <c r="E37" s="18" t="s">
        <v>34</v>
      </c>
      <c r="F37" s="19">
        <v>1</v>
      </c>
      <c r="G37" s="23">
        <v>1300</v>
      </c>
      <c r="H37" s="21">
        <f t="shared" si="0"/>
        <v>1300</v>
      </c>
      <c r="I37" s="13">
        <v>2500</v>
      </c>
      <c r="J37" s="23">
        <f t="shared" si="8"/>
        <v>2500</v>
      </c>
      <c r="K37" s="24">
        <v>2000</v>
      </c>
      <c r="L37" s="23">
        <f t="shared" si="9"/>
        <v>2000</v>
      </c>
      <c r="M37" s="23">
        <v>0</v>
      </c>
      <c r="N37" s="23">
        <f t="shared" si="10"/>
        <v>0</v>
      </c>
      <c r="O37" s="23">
        <v>0</v>
      </c>
      <c r="P37" s="23">
        <f t="shared" si="11"/>
        <v>0</v>
      </c>
      <c r="Q37" s="23">
        <v>0</v>
      </c>
      <c r="R37" s="23">
        <f t="shared" si="5"/>
        <v>0</v>
      </c>
      <c r="S37" s="23">
        <v>0</v>
      </c>
      <c r="T37" s="23">
        <f t="shared" si="6"/>
        <v>0</v>
      </c>
      <c r="U37" s="23">
        <v>0</v>
      </c>
      <c r="V37" s="23">
        <f t="shared" si="7"/>
        <v>0</v>
      </c>
      <c r="X37" s="14"/>
    </row>
    <row r="38" spans="1:24">
      <c r="A38" s="15">
        <v>28</v>
      </c>
      <c r="B38" s="15">
        <v>611</v>
      </c>
      <c r="C38" s="15" t="s">
        <v>43</v>
      </c>
      <c r="D38" s="17" t="s">
        <v>42</v>
      </c>
      <c r="E38" s="15" t="s">
        <v>12</v>
      </c>
      <c r="F38" s="26">
        <v>88</v>
      </c>
      <c r="G38" s="23">
        <v>250</v>
      </c>
      <c r="H38" s="21">
        <f t="shared" si="0"/>
        <v>22000</v>
      </c>
      <c r="I38" s="13">
        <v>590</v>
      </c>
      <c r="J38" s="23">
        <f t="shared" si="8"/>
        <v>51920</v>
      </c>
      <c r="K38" s="24">
        <v>495</v>
      </c>
      <c r="L38" s="23">
        <f t="shared" si="9"/>
        <v>43560</v>
      </c>
      <c r="M38" s="23">
        <v>0</v>
      </c>
      <c r="N38" s="23">
        <f t="shared" si="10"/>
        <v>0</v>
      </c>
      <c r="O38" s="23">
        <v>0</v>
      </c>
      <c r="P38" s="23">
        <f t="shared" si="11"/>
        <v>0</v>
      </c>
      <c r="Q38" s="23">
        <v>0</v>
      </c>
      <c r="R38" s="23">
        <f t="shared" si="5"/>
        <v>0</v>
      </c>
      <c r="S38" s="23">
        <v>0</v>
      </c>
      <c r="T38" s="23">
        <f t="shared" si="6"/>
        <v>0</v>
      </c>
      <c r="U38" s="23">
        <v>0</v>
      </c>
      <c r="V38" s="23">
        <f t="shared" si="7"/>
        <v>0</v>
      </c>
      <c r="X38" s="14"/>
    </row>
    <row r="39" spans="1:24">
      <c r="A39" s="15">
        <v>29</v>
      </c>
      <c r="B39" s="15">
        <v>614</v>
      </c>
      <c r="C39" s="15" t="s">
        <v>43</v>
      </c>
      <c r="D39" s="17" t="s">
        <v>29</v>
      </c>
      <c r="E39" s="15" t="s">
        <v>11</v>
      </c>
      <c r="F39" s="19">
        <v>1</v>
      </c>
      <c r="G39" s="23">
        <v>16500</v>
      </c>
      <c r="H39" s="21">
        <f t="shared" si="0"/>
        <v>16500</v>
      </c>
      <c r="I39" s="13">
        <v>3500</v>
      </c>
      <c r="J39" s="23">
        <f t="shared" si="8"/>
        <v>3500</v>
      </c>
      <c r="K39" s="24">
        <v>5000</v>
      </c>
      <c r="L39" s="23">
        <f t="shared" si="9"/>
        <v>5000</v>
      </c>
      <c r="M39" s="23">
        <v>0</v>
      </c>
      <c r="N39" s="23">
        <f t="shared" si="10"/>
        <v>0</v>
      </c>
      <c r="O39" s="23">
        <v>0</v>
      </c>
      <c r="P39" s="23">
        <f t="shared" si="11"/>
        <v>0</v>
      </c>
      <c r="Q39" s="23">
        <v>0</v>
      </c>
      <c r="R39" s="23">
        <f t="shared" si="5"/>
        <v>0</v>
      </c>
      <c r="S39" s="23">
        <v>0</v>
      </c>
      <c r="T39" s="23">
        <f t="shared" si="6"/>
        <v>0</v>
      </c>
      <c r="U39" s="23">
        <v>0</v>
      </c>
      <c r="V39" s="23">
        <f t="shared" si="7"/>
        <v>0</v>
      </c>
      <c r="X39" s="14"/>
    </row>
    <row r="40" spans="1:24">
      <c r="A40" s="15">
        <v>30</v>
      </c>
      <c r="B40" s="15">
        <v>623</v>
      </c>
      <c r="C40" s="15" t="s">
        <v>43</v>
      </c>
      <c r="D40" s="17" t="s">
        <v>30</v>
      </c>
      <c r="E40" s="15" t="s">
        <v>11</v>
      </c>
      <c r="F40" s="19">
        <v>1</v>
      </c>
      <c r="G40" s="23">
        <v>6000</v>
      </c>
      <c r="H40" s="21">
        <f t="shared" si="0"/>
        <v>6000</v>
      </c>
      <c r="I40" s="13">
        <v>2500</v>
      </c>
      <c r="J40" s="23">
        <f t="shared" si="8"/>
        <v>2500</v>
      </c>
      <c r="K40" s="24">
        <v>2000</v>
      </c>
      <c r="L40" s="23">
        <f t="shared" si="9"/>
        <v>2000</v>
      </c>
      <c r="M40" s="23">
        <v>0</v>
      </c>
      <c r="N40" s="23">
        <f t="shared" si="10"/>
        <v>0</v>
      </c>
      <c r="O40" s="23">
        <v>0</v>
      </c>
      <c r="P40" s="23">
        <f t="shared" si="11"/>
        <v>0</v>
      </c>
      <c r="Q40" s="23">
        <v>0</v>
      </c>
      <c r="R40" s="23">
        <f t="shared" si="5"/>
        <v>0</v>
      </c>
      <c r="S40" s="23">
        <v>0</v>
      </c>
      <c r="T40" s="23">
        <f t="shared" si="6"/>
        <v>0</v>
      </c>
      <c r="U40" s="23">
        <v>0</v>
      </c>
      <c r="V40" s="23">
        <f t="shared" si="7"/>
        <v>0</v>
      </c>
      <c r="X40" s="14"/>
    </row>
    <row r="41" spans="1:24">
      <c r="A41" s="15">
        <v>31</v>
      </c>
      <c r="B41" s="15">
        <v>624</v>
      </c>
      <c r="C41" s="15" t="s">
        <v>43</v>
      </c>
      <c r="D41" s="17" t="s">
        <v>31</v>
      </c>
      <c r="E41" s="18" t="s">
        <v>11</v>
      </c>
      <c r="F41" s="19">
        <v>1</v>
      </c>
      <c r="G41" s="23">
        <v>8000</v>
      </c>
      <c r="H41" s="21">
        <f t="shared" si="0"/>
        <v>8000</v>
      </c>
      <c r="I41" s="13">
        <v>15000</v>
      </c>
      <c r="J41" s="23">
        <f t="shared" si="8"/>
        <v>15000</v>
      </c>
      <c r="K41" s="24">
        <v>1500</v>
      </c>
      <c r="L41" s="23">
        <f t="shared" si="9"/>
        <v>1500</v>
      </c>
      <c r="M41" s="23">
        <v>0</v>
      </c>
      <c r="N41" s="23">
        <f t="shared" si="10"/>
        <v>0</v>
      </c>
      <c r="O41" s="23">
        <v>0</v>
      </c>
      <c r="P41" s="23">
        <f t="shared" si="11"/>
        <v>0</v>
      </c>
      <c r="Q41" s="23">
        <v>0</v>
      </c>
      <c r="R41" s="23">
        <f t="shared" si="5"/>
        <v>0</v>
      </c>
      <c r="S41" s="23">
        <v>0</v>
      </c>
      <c r="T41" s="23">
        <f t="shared" si="6"/>
        <v>0</v>
      </c>
      <c r="U41" s="23">
        <v>0</v>
      </c>
      <c r="V41" s="23">
        <f t="shared" si="7"/>
        <v>0</v>
      </c>
      <c r="X41" s="14"/>
    </row>
    <row r="42" spans="1:24">
      <c r="A42" s="15">
        <v>32</v>
      </c>
      <c r="B42" s="15">
        <v>832</v>
      </c>
      <c r="C42" s="15" t="s">
        <v>43</v>
      </c>
      <c r="D42" s="17" t="s">
        <v>32</v>
      </c>
      <c r="E42" s="18" t="s">
        <v>11</v>
      </c>
      <c r="F42" s="19">
        <v>1</v>
      </c>
      <c r="G42" s="23">
        <v>4000</v>
      </c>
      <c r="H42" s="21">
        <f t="shared" si="0"/>
        <v>4000</v>
      </c>
      <c r="I42" s="13">
        <v>2500</v>
      </c>
      <c r="J42" s="23">
        <f t="shared" si="8"/>
        <v>2500</v>
      </c>
      <c r="K42" s="24">
        <v>2500</v>
      </c>
      <c r="L42" s="23">
        <f t="shared" si="9"/>
        <v>2500</v>
      </c>
      <c r="M42" s="23">
        <v>0</v>
      </c>
      <c r="N42" s="23">
        <f t="shared" si="10"/>
        <v>0</v>
      </c>
      <c r="O42" s="23">
        <v>0</v>
      </c>
      <c r="P42" s="23">
        <f t="shared" si="11"/>
        <v>0</v>
      </c>
      <c r="Q42" s="23">
        <v>0</v>
      </c>
      <c r="R42" s="23">
        <f t="shared" si="5"/>
        <v>0</v>
      </c>
      <c r="S42" s="23">
        <v>0</v>
      </c>
      <c r="T42" s="23">
        <f t="shared" si="6"/>
        <v>0</v>
      </c>
      <c r="U42" s="23">
        <v>0</v>
      </c>
      <c r="V42" s="23">
        <f t="shared" si="7"/>
        <v>0</v>
      </c>
      <c r="X42" s="14"/>
    </row>
    <row r="43" spans="1:24">
      <c r="A43" s="15">
        <v>33</v>
      </c>
      <c r="B43" s="15">
        <v>103.05</v>
      </c>
      <c r="C43" s="15" t="s">
        <v>43</v>
      </c>
      <c r="D43" s="17" t="s">
        <v>17</v>
      </c>
      <c r="E43" s="18" t="s">
        <v>11</v>
      </c>
      <c r="F43" s="19">
        <v>1</v>
      </c>
      <c r="G43" s="23">
        <v>1500</v>
      </c>
      <c r="H43" s="21">
        <f t="shared" si="0"/>
        <v>1500</v>
      </c>
      <c r="I43" s="13">
        <v>3500</v>
      </c>
      <c r="J43" s="23">
        <f t="shared" si="8"/>
        <v>3500</v>
      </c>
      <c r="K43" s="24">
        <v>2750</v>
      </c>
      <c r="L43" s="23">
        <f t="shared" si="9"/>
        <v>2750</v>
      </c>
      <c r="M43" s="23">
        <v>0</v>
      </c>
      <c r="N43" s="23">
        <f t="shared" si="10"/>
        <v>0</v>
      </c>
      <c r="O43" s="23">
        <v>0</v>
      </c>
      <c r="P43" s="23">
        <f t="shared" si="11"/>
        <v>0</v>
      </c>
      <c r="Q43" s="23"/>
      <c r="R43" s="23"/>
      <c r="S43" s="23"/>
      <c r="T43" s="23"/>
      <c r="U43" s="23"/>
      <c r="V43" s="23"/>
      <c r="X43" s="14"/>
    </row>
    <row r="44" spans="1:24">
      <c r="A44" s="15"/>
      <c r="B44" s="18"/>
      <c r="C44" s="29"/>
      <c r="D44" s="25"/>
      <c r="E44" s="18"/>
      <c r="F44" s="32"/>
      <c r="G44" s="23"/>
      <c r="H44" s="27">
        <f>SUM(H24:H43)</f>
        <v>156562</v>
      </c>
      <c r="I44" s="21"/>
      <c r="J44" s="27">
        <f>SUM(J24:J43)</f>
        <v>149897.5</v>
      </c>
      <c r="K44" s="21"/>
      <c r="L44" s="27">
        <f>SUM(L24:L43)</f>
        <v>175097</v>
      </c>
      <c r="M44" s="23"/>
      <c r="N44" s="27" t="e">
        <f>SUM(#REF!)</f>
        <v>#REF!</v>
      </c>
      <c r="O44" s="23"/>
      <c r="P44" s="27" t="e">
        <f>SUM(#REF!)</f>
        <v>#REF!</v>
      </c>
      <c r="Q44" s="23"/>
      <c r="R44" s="23"/>
      <c r="S44" s="33"/>
      <c r="T44" s="23"/>
      <c r="U44" s="23"/>
      <c r="V44" s="23"/>
    </row>
    <row r="45" spans="1:24">
      <c r="A45" s="15"/>
      <c r="B45" s="18"/>
      <c r="C45" s="29"/>
      <c r="D45" s="25"/>
      <c r="E45" s="18"/>
      <c r="F45" s="32"/>
      <c r="G45" s="23"/>
      <c r="H45" s="21"/>
      <c r="I45" s="21"/>
      <c r="J45" s="30"/>
      <c r="K45" s="21"/>
      <c r="L45" s="27"/>
      <c r="M45" s="27"/>
      <c r="N45" s="27" t="e">
        <f>((N44-H44)/H44)*100</f>
        <v>#REF!</v>
      </c>
      <c r="O45" s="27"/>
      <c r="P45" s="27" t="e">
        <f>((P44-H44)/H44)*100</f>
        <v>#REF!</v>
      </c>
      <c r="Q45" s="23"/>
      <c r="R45" s="23"/>
      <c r="S45" s="33"/>
      <c r="T45" s="23"/>
      <c r="U45" s="23"/>
      <c r="V45" s="23"/>
    </row>
    <row r="46" spans="1:24">
      <c r="A46" s="17"/>
      <c r="B46" s="17"/>
      <c r="C46" s="17"/>
      <c r="D46" s="17"/>
      <c r="E46" s="17"/>
      <c r="F46" s="31"/>
      <c r="G46" s="17"/>
      <c r="H46" s="27">
        <f>(H22+H44)</f>
        <v>210212</v>
      </c>
      <c r="I46" s="17"/>
      <c r="J46" s="27">
        <f>(J22+J44)</f>
        <v>224728</v>
      </c>
      <c r="K46" s="17"/>
      <c r="L46" s="27">
        <f>(L22+L44)</f>
        <v>246137</v>
      </c>
      <c r="M46" s="17"/>
      <c r="N46" s="27" t="e">
        <f>(#REF!+N44)</f>
        <v>#REF!</v>
      </c>
      <c r="O46" s="17"/>
      <c r="P46" s="27" t="e">
        <f>(#REF!+P44)</f>
        <v>#REF!</v>
      </c>
      <c r="Q46" s="17"/>
      <c r="R46" s="27" t="e">
        <f>(#REF!+#REF!)</f>
        <v>#REF!</v>
      </c>
      <c r="S46" s="17"/>
      <c r="T46" s="27" t="e">
        <f>(#REF!+#REF!)</f>
        <v>#REF!</v>
      </c>
      <c r="U46" s="17"/>
      <c r="V46" s="27" t="e">
        <f>(#REF!+#REF!)</f>
        <v>#REF!</v>
      </c>
    </row>
    <row r="47" spans="1:24">
      <c r="A47" s="34"/>
      <c r="B47" s="34"/>
      <c r="C47" s="34"/>
      <c r="D47" s="34"/>
      <c r="E47" s="34"/>
      <c r="F47" s="35"/>
      <c r="G47" s="34"/>
      <c r="H47" s="34"/>
      <c r="I47" s="34"/>
      <c r="J47" s="36">
        <f>((J46-H46)/H46)*100</f>
        <v>6.9054097767967573</v>
      </c>
      <c r="K47" s="37"/>
      <c r="L47" s="38">
        <f>((L46-H46)/H46)*100</f>
        <v>17.089890206077673</v>
      </c>
      <c r="M47" s="38"/>
      <c r="N47" s="38" t="e">
        <f>((N46-H46)/H46)*100</f>
        <v>#REF!</v>
      </c>
      <c r="O47" s="38"/>
      <c r="P47" s="38" t="e">
        <f>((P46-H46)/H46)*100</f>
        <v>#REF!</v>
      </c>
      <c r="Q47" s="38"/>
      <c r="R47" s="38" t="e">
        <f>((R46-H46)/H46)*100</f>
        <v>#REF!</v>
      </c>
      <c r="S47" s="38"/>
      <c r="T47" s="38" t="e">
        <f>((T46-H46)/H46)*100</f>
        <v>#REF!</v>
      </c>
      <c r="U47" s="38"/>
      <c r="V47" s="38" t="e">
        <f>((V46-H46)/H46)*100</f>
        <v>#REF!</v>
      </c>
    </row>
    <row r="50" spans="8:8">
      <c r="H50">
        <v>359347</v>
      </c>
    </row>
    <row r="52" spans="8:8">
      <c r="H52" s="14">
        <f>(H50-H46)</f>
        <v>149135</v>
      </c>
    </row>
  </sheetData>
  <mergeCells count="11">
    <mergeCell ref="M4:N4"/>
    <mergeCell ref="O4:P4"/>
    <mergeCell ref="Q4:R4"/>
    <mergeCell ref="S4:T4"/>
    <mergeCell ref="U4:V4"/>
    <mergeCell ref="K4:L4"/>
    <mergeCell ref="B2:D2"/>
    <mergeCell ref="B3:D3"/>
    <mergeCell ref="B4:D4"/>
    <mergeCell ref="G4:H4"/>
    <mergeCell ref="I4:J4"/>
  </mergeCells>
  <pageMargins left="0.5" right="0.25" top="0.5" bottom="0.25" header="0" footer="0"/>
  <pageSetup paperSize="5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 (2)</vt:lpstr>
      <vt:lpstr>'Bid form (2)'!Print_Area</vt:lpstr>
      <vt:lpstr>'Bid form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Ross</dc:creator>
  <cp:lastModifiedBy>Sam Ross</cp:lastModifiedBy>
  <dcterms:created xsi:type="dcterms:W3CDTF">2025-04-18T18:07:46Z</dcterms:created>
  <dcterms:modified xsi:type="dcterms:W3CDTF">2026-04-03T18:36:32Z</dcterms:modified>
</cp:coreProperties>
</file>