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Proj\2026 Construction\422\"/>
    </mc:Choice>
  </mc:AlternateContent>
  <xr:revisionPtr revIDLastSave="0" documentId="13_ncr:1_{C0141279-2AAB-469A-9E31-7104B65FF618}" xr6:coauthVersionLast="47" xr6:coauthVersionMax="47" xr10:uidLastSave="{00000000-0000-0000-0000-000000000000}"/>
  <bookViews>
    <workbookView xWindow="28680" yWindow="-120" windowWidth="29040" windowHeight="15840" xr2:uid="{BD6CDC99-42FE-4921-BE1D-259E737CFE8B}"/>
  </bookViews>
  <sheets>
    <sheet name="bids" sheetId="1" r:id="rId1"/>
  </sheets>
  <definedNames>
    <definedName name="_xlnm.Print_Area" localSheetId="0">bids!$A$1:$L$134</definedName>
    <definedName name="_xlnm.Print_Titles" localSheetId="0">bids!$1:$6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31" i="1" l="1"/>
  <c r="J131" i="1"/>
  <c r="H131" i="1"/>
  <c r="L129" i="1"/>
  <c r="L128" i="1"/>
  <c r="L127" i="1"/>
  <c r="L126" i="1"/>
  <c r="L125" i="1"/>
  <c r="L124" i="1"/>
  <c r="L123" i="1"/>
  <c r="L122" i="1"/>
  <c r="L121" i="1"/>
  <c r="L120" i="1"/>
  <c r="L119" i="1"/>
  <c r="L118" i="1"/>
  <c r="L116" i="1"/>
  <c r="L105" i="1"/>
  <c r="L115" i="1"/>
  <c r="L114" i="1"/>
  <c r="L113" i="1"/>
  <c r="L112" i="1"/>
  <c r="L111" i="1"/>
  <c r="L110" i="1"/>
  <c r="L109" i="1"/>
  <c r="L108" i="1"/>
  <c r="L107" i="1"/>
  <c r="L103" i="1"/>
  <c r="L102" i="1"/>
  <c r="L101" i="1"/>
  <c r="L100" i="1"/>
  <c r="L99" i="1"/>
  <c r="L98" i="1"/>
  <c r="L97" i="1"/>
  <c r="L96" i="1"/>
  <c r="L104" i="1" s="1"/>
  <c r="J90" i="1"/>
  <c r="L90" i="1"/>
  <c r="L92" i="1"/>
  <c r="L89" i="1"/>
  <c r="L88" i="1"/>
  <c r="L87" i="1"/>
  <c r="L86" i="1"/>
  <c r="L85" i="1"/>
  <c r="L84" i="1"/>
  <c r="L83" i="1"/>
  <c r="L82" i="1"/>
  <c r="L81" i="1"/>
  <c r="L77" i="1"/>
  <c r="L76" i="1"/>
  <c r="L75" i="1"/>
  <c r="L74" i="1"/>
  <c r="L73" i="1"/>
  <c r="L72" i="1"/>
  <c r="L71" i="1"/>
  <c r="L70" i="1"/>
  <c r="L69" i="1"/>
  <c r="L65" i="1"/>
  <c r="L64" i="1"/>
  <c r="L63" i="1"/>
  <c r="L62" i="1"/>
  <c r="L61" i="1"/>
  <c r="L60" i="1"/>
  <c r="L59" i="1"/>
  <c r="L58" i="1"/>
  <c r="L57" i="1"/>
  <c r="J55" i="1"/>
  <c r="J42" i="1"/>
  <c r="J31" i="1"/>
  <c r="L54" i="1"/>
  <c r="L53" i="1"/>
  <c r="L52" i="1"/>
  <c r="L51" i="1"/>
  <c r="L50" i="1"/>
  <c r="L49" i="1"/>
  <c r="L48" i="1"/>
  <c r="L47" i="1"/>
  <c r="L46" i="1"/>
  <c r="L45" i="1"/>
  <c r="L44" i="1"/>
  <c r="L41" i="1"/>
  <c r="L40" i="1"/>
  <c r="L39" i="1"/>
  <c r="L38" i="1"/>
  <c r="L37" i="1"/>
  <c r="L36" i="1"/>
  <c r="L35" i="1"/>
  <c r="L34" i="1"/>
  <c r="L31" i="1"/>
  <c r="L30" i="1"/>
  <c r="L29" i="1"/>
  <c r="L28" i="1"/>
  <c r="L27" i="1"/>
  <c r="L26" i="1"/>
  <c r="L25" i="1"/>
  <c r="L24" i="1"/>
  <c r="L23" i="1"/>
  <c r="L22" i="1"/>
  <c r="L12" i="1"/>
  <c r="L13" i="1"/>
  <c r="L14" i="1"/>
  <c r="L15" i="1"/>
  <c r="L16" i="1"/>
  <c r="L17" i="1"/>
  <c r="L19" i="1" s="1"/>
  <c r="L18" i="1"/>
  <c r="H128" i="1" l="1"/>
  <c r="H127" i="1"/>
  <c r="H126" i="1"/>
  <c r="H125" i="1"/>
  <c r="H124" i="1"/>
  <c r="H123" i="1"/>
  <c r="H122" i="1"/>
  <c r="H121" i="1"/>
  <c r="H120" i="1"/>
  <c r="H119" i="1"/>
  <c r="H118" i="1"/>
  <c r="J127" i="1"/>
  <c r="J126" i="1"/>
  <c r="J125" i="1"/>
  <c r="J124" i="1"/>
  <c r="J123" i="1"/>
  <c r="J122" i="1"/>
  <c r="J121" i="1"/>
  <c r="J120" i="1"/>
  <c r="J119" i="1"/>
  <c r="J118" i="1"/>
  <c r="J114" i="1"/>
  <c r="J113" i="1"/>
  <c r="J112" i="1"/>
  <c r="J111" i="1"/>
  <c r="J110" i="1"/>
  <c r="J109" i="1"/>
  <c r="J108" i="1"/>
  <c r="J107" i="1"/>
  <c r="J115" i="1" s="1"/>
  <c r="H114" i="1"/>
  <c r="H113" i="1"/>
  <c r="H112" i="1"/>
  <c r="H111" i="1"/>
  <c r="H110" i="1"/>
  <c r="H109" i="1"/>
  <c r="H108" i="1"/>
  <c r="H107" i="1"/>
  <c r="H115" i="1" l="1"/>
  <c r="J116" i="1" s="1"/>
  <c r="J128" i="1"/>
  <c r="J129" i="1" s="1"/>
  <c r="J103" i="1"/>
  <c r="J102" i="1"/>
  <c r="J101" i="1"/>
  <c r="J100" i="1"/>
  <c r="J99" i="1"/>
  <c r="J98" i="1"/>
  <c r="J97" i="1"/>
  <c r="J96" i="1"/>
  <c r="H103" i="1"/>
  <c r="H102" i="1"/>
  <c r="H101" i="1"/>
  <c r="H100" i="1"/>
  <c r="H99" i="1"/>
  <c r="H98" i="1"/>
  <c r="H97" i="1"/>
  <c r="H96" i="1"/>
  <c r="H104" i="1" l="1"/>
  <c r="J104" i="1"/>
  <c r="J105" i="1" s="1"/>
  <c r="J88" i="1"/>
  <c r="J87" i="1"/>
  <c r="J86" i="1"/>
  <c r="J85" i="1"/>
  <c r="J84" i="1"/>
  <c r="J83" i="1"/>
  <c r="J82" i="1"/>
  <c r="J81" i="1"/>
  <c r="J70" i="1"/>
  <c r="J69" i="1"/>
  <c r="J64" i="1"/>
  <c r="J63" i="1"/>
  <c r="J62" i="1"/>
  <c r="J61" i="1"/>
  <c r="J60" i="1"/>
  <c r="J59" i="1"/>
  <c r="J58" i="1"/>
  <c r="J57" i="1"/>
  <c r="J53" i="1"/>
  <c r="J52" i="1"/>
  <c r="J51" i="1"/>
  <c r="J50" i="1"/>
  <c r="J49" i="1"/>
  <c r="J48" i="1"/>
  <c r="J47" i="1"/>
  <c r="J46" i="1"/>
  <c r="J45" i="1"/>
  <c r="J44" i="1"/>
  <c r="J40" i="1"/>
  <c r="J39" i="1"/>
  <c r="J38" i="1"/>
  <c r="J37" i="1"/>
  <c r="J36" i="1"/>
  <c r="J35" i="1"/>
  <c r="J34" i="1"/>
  <c r="H88" i="1"/>
  <c r="H87" i="1"/>
  <c r="H86" i="1"/>
  <c r="H85" i="1"/>
  <c r="H84" i="1"/>
  <c r="H83" i="1"/>
  <c r="H82" i="1"/>
  <c r="H81" i="1"/>
  <c r="H76" i="1"/>
  <c r="H75" i="1"/>
  <c r="H74" i="1"/>
  <c r="H73" i="1"/>
  <c r="H72" i="1"/>
  <c r="H71" i="1"/>
  <c r="H70" i="1"/>
  <c r="H69" i="1"/>
  <c r="H64" i="1"/>
  <c r="H63" i="1"/>
  <c r="H62" i="1"/>
  <c r="H61" i="1"/>
  <c r="H60" i="1"/>
  <c r="H59" i="1"/>
  <c r="H58" i="1"/>
  <c r="H57" i="1"/>
  <c r="H53" i="1"/>
  <c r="H52" i="1"/>
  <c r="H51" i="1"/>
  <c r="H50" i="1"/>
  <c r="H49" i="1"/>
  <c r="H48" i="1"/>
  <c r="H47" i="1"/>
  <c r="H46" i="1"/>
  <c r="H45" i="1"/>
  <c r="H44" i="1"/>
  <c r="H40" i="1"/>
  <c r="H39" i="1"/>
  <c r="H38" i="1"/>
  <c r="H37" i="1"/>
  <c r="H36" i="1"/>
  <c r="H35" i="1"/>
  <c r="H34" i="1"/>
  <c r="J29" i="1"/>
  <c r="J28" i="1"/>
  <c r="J27" i="1"/>
  <c r="J26" i="1"/>
  <c r="J25" i="1"/>
  <c r="J24" i="1"/>
  <c r="J23" i="1"/>
  <c r="J22" i="1"/>
  <c r="H29" i="1"/>
  <c r="H28" i="1"/>
  <c r="H27" i="1"/>
  <c r="H26" i="1"/>
  <c r="H25" i="1"/>
  <c r="H24" i="1"/>
  <c r="H23" i="1"/>
  <c r="H22" i="1"/>
  <c r="J89" i="1" l="1"/>
  <c r="H77" i="1"/>
  <c r="H89" i="1"/>
  <c r="J65" i="1"/>
  <c r="J30" i="1"/>
  <c r="J54" i="1"/>
  <c r="H65" i="1"/>
  <c r="H30" i="1"/>
  <c r="H54" i="1"/>
  <c r="J76" i="1" l="1"/>
  <c r="J75" i="1"/>
  <c r="J74" i="1"/>
  <c r="J73" i="1"/>
  <c r="J72" i="1"/>
  <c r="J71" i="1"/>
  <c r="L33" i="1"/>
  <c r="J33" i="1"/>
  <c r="J41" i="1" s="1"/>
  <c r="H33" i="1"/>
  <c r="H41" i="1" s="1"/>
  <c r="R18" i="1"/>
  <c r="J18" i="1"/>
  <c r="H18" i="1"/>
  <c r="J17" i="1"/>
  <c r="H17" i="1"/>
  <c r="J16" i="1"/>
  <c r="H16" i="1"/>
  <c r="J15" i="1"/>
  <c r="H15" i="1"/>
  <c r="J14" i="1"/>
  <c r="H14" i="1"/>
  <c r="J13" i="1"/>
  <c r="H13" i="1"/>
  <c r="J12" i="1"/>
  <c r="H12" i="1"/>
  <c r="L11" i="1"/>
  <c r="J11" i="1"/>
  <c r="H11" i="1"/>
  <c r="L10" i="1"/>
  <c r="J10" i="1"/>
  <c r="H10" i="1"/>
  <c r="L9" i="1"/>
  <c r="J9" i="1"/>
  <c r="H9" i="1"/>
  <c r="L8" i="1"/>
  <c r="J8" i="1"/>
  <c r="H8" i="1"/>
  <c r="J77" i="1" l="1"/>
  <c r="H19" i="1"/>
  <c r="H92" i="1" s="1"/>
  <c r="J19" i="1"/>
  <c r="J92" i="1" l="1"/>
  <c r="J20" i="1"/>
  <c r="L42" i="1"/>
  <c r="J78" i="1"/>
  <c r="L78" i="1"/>
  <c r="L66" i="1"/>
  <c r="L20" i="1"/>
  <c r="J66" i="1"/>
  <c r="L55" i="1"/>
  <c r="L93" i="1" l="1"/>
  <c r="J93" i="1"/>
</calcChain>
</file>

<file path=xl/sharedStrings.xml><?xml version="1.0" encoding="utf-8"?>
<sst xmlns="http://schemas.openxmlformats.org/spreadsheetml/2006/main" count="311" uniqueCount="55">
  <si>
    <t>Bid Name</t>
  </si>
  <si>
    <t>Engineer's Estimate</t>
  </si>
  <si>
    <t>Melway Paving</t>
  </si>
  <si>
    <t>Unit</t>
  </si>
  <si>
    <t xml:space="preserve">Total </t>
  </si>
  <si>
    <t>Ref. No.</t>
  </si>
  <si>
    <t>Name</t>
  </si>
  <si>
    <t>Description</t>
  </si>
  <si>
    <t>Qty</t>
  </si>
  <si>
    <t>Cost</t>
  </si>
  <si>
    <t>Summit County</t>
  </si>
  <si>
    <t>SY</t>
  </si>
  <si>
    <t>Item 422 Seal Coat Aggregate (Slag)</t>
  </si>
  <si>
    <t>Item 422 Bituminous Material, CRS-2P</t>
  </si>
  <si>
    <t>GAL</t>
  </si>
  <si>
    <t>Item 407 Tack Coat</t>
  </si>
  <si>
    <t>Item 441 Asphalt Concrete Leveling Course, Type 1, PG 64-22, As Directed by Engineer</t>
  </si>
  <si>
    <t>CY</t>
  </si>
  <si>
    <t>Item Special Fog Seal</t>
  </si>
  <si>
    <t>Item 642 Center Line</t>
  </si>
  <si>
    <t>Mile</t>
  </si>
  <si>
    <t>Copley Township</t>
  </si>
  <si>
    <t>Item 642 Edge Line</t>
  </si>
  <si>
    <t>Coventry Township</t>
  </si>
  <si>
    <t>Coventry Township Lot</t>
  </si>
  <si>
    <t>Springfield Twp. plus Alternate 1</t>
  </si>
  <si>
    <t xml:space="preserve">Item 614 Maintaining Taffic </t>
  </si>
  <si>
    <t>LUMP</t>
  </si>
  <si>
    <t>Item 624 Mobilization</t>
  </si>
  <si>
    <t>Item 103.05 Performance and Payment Bond</t>
  </si>
  <si>
    <t>Item 422 Bituminous Material, CRS-2</t>
  </si>
  <si>
    <t>Asphalt Concrete, Spot Leveling, As Directed by Engineer</t>
  </si>
  <si>
    <t>Item 254 Pavement Planing</t>
  </si>
  <si>
    <t>Item 441 Asphalt Concrete Leveling Course, 1" avg. thk., PG 64-22</t>
  </si>
  <si>
    <t>Item 441 Asphalt Concrete Surface Course, PG 64-22 (Drives)</t>
  </si>
  <si>
    <t>Springfield Township</t>
  </si>
  <si>
    <t>Item 441 Asphalt Concrete Leveling Course, Type 1, (449) PG 64-22</t>
  </si>
  <si>
    <t>Total Amount Base Bid</t>
  </si>
  <si>
    <t>Item 254 Pavement Planing  (as directed by engineer)</t>
  </si>
  <si>
    <t>Special</t>
  </si>
  <si>
    <t>Bath Township</t>
  </si>
  <si>
    <t>Richfield Township</t>
  </si>
  <si>
    <t>Sagamore Hills Township</t>
  </si>
  <si>
    <t>Sagamore Hills Twp.</t>
  </si>
  <si>
    <t>Item 441 Asphalt Concrete Leveling Course, Thyp 1, (449) PG 64-22</t>
  </si>
  <si>
    <t>Item 614 Maintaining Traffic</t>
  </si>
  <si>
    <t xml:space="preserve">Total Amount of Base Bid for Summit County </t>
  </si>
  <si>
    <t>Alternate No. 2</t>
  </si>
  <si>
    <t>Alternate No. 3</t>
  </si>
  <si>
    <t xml:space="preserve">Alternate No. 1  </t>
  </si>
  <si>
    <t xml:space="preserve">Ronyak </t>
  </si>
  <si>
    <t>2026 Summit County  422 Resurfacing Program</t>
  </si>
  <si>
    <t xml:space="preserve">                 Bid Date:</t>
  </si>
  <si>
    <t xml:space="preserve"> March 10, 2026</t>
  </si>
  <si>
    <t>Total Amount of Bid with alternates 1 through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</si>
</sst>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11" x14ac:knownFonts="1">
    <font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1"/>
      <name val="Arial"/>
      <family val="1"/>
    </font>
    <font>
      <sz val="11"/>
      <name val="Arial"/>
      <family val="2"/>
    </font>
    <font>
      <b/>
      <i/>
      <sz val="9"/>
      <name val="Arial"/>
      <family val="2"/>
    </font>
    <font>
      <i/>
      <sz val="9"/>
      <name val="Arial"/>
      <family val="2"/>
    </font>
    <font>
      <b/>
      <sz val="11"/>
      <name val="Arial"/>
      <family val="2"/>
    </font>
    <font>
      <b/>
      <i/>
      <sz val="10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5" fillId="0" borderId="0"/>
    <xf numFmtId="0" fontId="1" fillId="0" borderId="0"/>
  </cellStyleXfs>
  <cellXfs count="81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4" fontId="0" fillId="0" borderId="0" xfId="0" applyNumberForma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Border="1"/>
    <xf numFmtId="0" fontId="3" fillId="0" borderId="3" xfId="0" applyFont="1" applyBorder="1" applyAlignment="1">
      <alignment horizontal="center"/>
    </xf>
    <xf numFmtId="4" fontId="3" fillId="0" borderId="3" xfId="0" applyNumberFormat="1" applyFont="1" applyBorder="1" applyAlignment="1">
      <alignment horizontal="center"/>
    </xf>
    <xf numFmtId="4" fontId="3" fillId="0" borderId="0" xfId="0" applyNumberFormat="1" applyFont="1" applyAlignment="1">
      <alignment horizontal="center"/>
    </xf>
    <xf numFmtId="0" fontId="3" fillId="0" borderId="4" xfId="0" applyFont="1" applyBorder="1" applyAlignment="1">
      <alignment horizontal="center"/>
    </xf>
    <xf numFmtId="4" fontId="3" fillId="0" borderId="4" xfId="0" applyNumberFormat="1" applyFont="1" applyBorder="1" applyAlignment="1">
      <alignment horizontal="center"/>
    </xf>
    <xf numFmtId="0" fontId="0" fillId="0" borderId="5" xfId="0" applyBorder="1" applyAlignment="1">
      <alignment horizontal="left"/>
    </xf>
    <xf numFmtId="0" fontId="0" fillId="0" borderId="5" xfId="0" applyBorder="1" applyAlignment="1">
      <alignment horizontal="center"/>
    </xf>
    <xf numFmtId="3" fontId="0" fillId="0" borderId="5" xfId="0" applyNumberFormat="1" applyBorder="1" applyAlignment="1">
      <alignment horizontal="center"/>
    </xf>
    <xf numFmtId="4" fontId="0" fillId="0" borderId="6" xfId="0" applyNumberFormat="1" applyBorder="1" applyAlignment="1">
      <alignment horizontal="right"/>
    </xf>
    <xf numFmtId="4" fontId="0" fillId="0" borderId="3" xfId="0" applyNumberFormat="1" applyBorder="1"/>
    <xf numFmtId="4" fontId="0" fillId="0" borderId="0" xfId="0" applyNumberFormat="1" applyAlignment="1">
      <alignment vertical="top" wrapText="1" readingOrder="2"/>
    </xf>
    <xf numFmtId="4" fontId="0" fillId="0" borderId="5" xfId="0" applyNumberFormat="1" applyBorder="1"/>
    <xf numFmtId="0" fontId="0" fillId="0" borderId="5" xfId="0" applyBorder="1" applyAlignment="1">
      <alignment horizontal="left" wrapText="1"/>
    </xf>
    <xf numFmtId="0" fontId="6" fillId="0" borderId="0" xfId="0" applyFont="1"/>
    <xf numFmtId="4" fontId="6" fillId="0" borderId="0" xfId="0" applyNumberFormat="1" applyFont="1"/>
    <xf numFmtId="4" fontId="0" fillId="0" borderId="5" xfId="0" applyNumberFormat="1" applyBorder="1" applyAlignment="1">
      <alignment horizontal="center"/>
    </xf>
    <xf numFmtId="39" fontId="6" fillId="0" borderId="0" xfId="1" applyNumberFormat="1" applyFont="1" applyAlignment="1">
      <alignment horizontal="right"/>
    </xf>
    <xf numFmtId="44" fontId="4" fillId="0" borderId="0" xfId="1" applyFont="1"/>
    <xf numFmtId="1" fontId="0" fillId="0" borderId="6" xfId="0" applyNumberFormat="1" applyBorder="1" applyAlignment="1">
      <alignment horizontal="center"/>
    </xf>
    <xf numFmtId="4" fontId="4" fillId="0" borderId="5" xfId="1" applyNumberFormat="1" applyFont="1" applyBorder="1"/>
    <xf numFmtId="4" fontId="1" fillId="0" borderId="6" xfId="0" applyNumberFormat="1" applyFont="1" applyBorder="1"/>
    <xf numFmtId="4" fontId="4" fillId="0" borderId="5" xfId="0" applyNumberFormat="1" applyFont="1" applyBorder="1"/>
    <xf numFmtId="4" fontId="4" fillId="0" borderId="0" xfId="0" applyNumberFormat="1" applyFont="1"/>
    <xf numFmtId="4" fontId="7" fillId="0" borderId="5" xfId="0" applyNumberFormat="1" applyFont="1" applyBorder="1"/>
    <xf numFmtId="4" fontId="8" fillId="0" borderId="6" xfId="0" applyNumberFormat="1" applyFont="1" applyBorder="1"/>
    <xf numFmtId="4" fontId="7" fillId="0" borderId="0" xfId="0" applyNumberFormat="1" applyFont="1"/>
    <xf numFmtId="0" fontId="0" fillId="0" borderId="5" xfId="0" applyBorder="1"/>
    <xf numFmtId="3" fontId="0" fillId="0" borderId="0" xfId="0" applyNumberFormat="1" applyAlignment="1">
      <alignment horizontal="center"/>
    </xf>
    <xf numFmtId="4" fontId="1" fillId="0" borderId="5" xfId="3" applyNumberFormat="1" applyBorder="1"/>
    <xf numFmtId="0" fontId="0" fillId="0" borderId="6" xfId="0" applyBorder="1" applyAlignment="1">
      <alignment horizontal="center"/>
    </xf>
    <xf numFmtId="3" fontId="0" fillId="0" borderId="6" xfId="0" applyNumberFormat="1" applyBorder="1" applyAlignment="1">
      <alignment horizontal="center"/>
    </xf>
    <xf numFmtId="4" fontId="0" fillId="0" borderId="5" xfId="0" applyNumberFormat="1" applyBorder="1" applyAlignment="1">
      <alignment horizontal="right"/>
    </xf>
    <xf numFmtId="0" fontId="9" fillId="0" borderId="5" xfId="0" applyFont="1" applyBorder="1" applyAlignment="1">
      <alignment horizontal="right"/>
    </xf>
    <xf numFmtId="0" fontId="9" fillId="0" borderId="5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5" xfId="0" applyFont="1" applyBorder="1"/>
    <xf numFmtId="164" fontId="9" fillId="0" borderId="5" xfId="1" applyNumberFormat="1" applyFont="1" applyBorder="1"/>
    <xf numFmtId="164" fontId="1" fillId="0" borderId="6" xfId="0" applyNumberFormat="1" applyFont="1" applyBorder="1"/>
    <xf numFmtId="4" fontId="9" fillId="0" borderId="5" xfId="1" applyNumberFormat="1" applyFont="1" applyBorder="1"/>
    <xf numFmtId="0" fontId="4" fillId="0" borderId="5" xfId="0" applyFont="1" applyBorder="1" applyAlignment="1">
      <alignment horizontal="right"/>
    </xf>
    <xf numFmtId="0" fontId="10" fillId="0" borderId="5" xfId="0" applyFont="1" applyBorder="1" applyAlignment="1">
      <alignment horizontal="center"/>
    </xf>
    <xf numFmtId="4" fontId="1" fillId="0" borderId="0" xfId="0" applyNumberFormat="1" applyFont="1"/>
    <xf numFmtId="0" fontId="0" fillId="0" borderId="4" xfId="0" applyBorder="1" applyAlignment="1">
      <alignment horizontal="center"/>
    </xf>
    <xf numFmtId="4" fontId="4" fillId="0" borderId="4" xfId="1" applyNumberFormat="1" applyFont="1" applyBorder="1"/>
    <xf numFmtId="44" fontId="9" fillId="0" borderId="0" xfId="1" applyFont="1"/>
    <xf numFmtId="1" fontId="0" fillId="0" borderId="0" xfId="0" applyNumberFormat="1" applyAlignment="1">
      <alignment horizontal="center"/>
    </xf>
    <xf numFmtId="0" fontId="4" fillId="0" borderId="5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4" fontId="3" fillId="0" borderId="10" xfId="0" applyNumberFormat="1" applyFont="1" applyBorder="1" applyAlignment="1">
      <alignment horizontal="center"/>
    </xf>
    <xf numFmtId="4" fontId="3" fillId="0" borderId="9" xfId="0" applyNumberFormat="1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0" fillId="0" borderId="4" xfId="0" applyBorder="1" applyAlignment="1">
      <alignment horizontal="left"/>
    </xf>
    <xf numFmtId="0" fontId="0" fillId="0" borderId="7" xfId="0" applyBorder="1" applyAlignment="1">
      <alignment horizontal="center"/>
    </xf>
    <xf numFmtId="0" fontId="0" fillId="0" borderId="4" xfId="0" applyBorder="1"/>
    <xf numFmtId="4" fontId="0" fillId="0" borderId="4" xfId="0" applyNumberFormat="1" applyBorder="1"/>
    <xf numFmtId="4" fontId="0" fillId="0" borderId="8" xfId="0" applyNumberFormat="1" applyBorder="1" applyAlignment="1">
      <alignment vertical="top" wrapText="1" readingOrder="2"/>
    </xf>
    <xf numFmtId="4" fontId="4" fillId="0" borderId="0" xfId="0" applyNumberFormat="1" applyFont="1" applyAlignment="1">
      <alignment vertical="top" wrapText="1" readingOrder="2"/>
    </xf>
    <xf numFmtId="1" fontId="0" fillId="0" borderId="7" xfId="0" applyNumberFormat="1" applyBorder="1" applyAlignment="1">
      <alignment horizontal="center"/>
    </xf>
    <xf numFmtId="4" fontId="1" fillId="0" borderId="7" xfId="0" applyNumberFormat="1" applyFont="1" applyBorder="1"/>
    <xf numFmtId="4" fontId="7" fillId="0" borderId="4" xfId="0" applyNumberFormat="1" applyFont="1" applyBorder="1"/>
    <xf numFmtId="4" fontId="8" fillId="0" borderId="7" xfId="0" applyNumberFormat="1" applyFont="1" applyBorder="1"/>
    <xf numFmtId="1" fontId="0" fillId="0" borderId="10" xfId="0" applyNumberFormat="1" applyBorder="1" applyAlignment="1">
      <alignment horizontal="center"/>
    </xf>
    <xf numFmtId="4" fontId="4" fillId="0" borderId="3" xfId="1" applyNumberFormat="1" applyFont="1" applyBorder="1"/>
    <xf numFmtId="4" fontId="1" fillId="0" borderId="10" xfId="0" applyNumberFormat="1" applyFont="1" applyBorder="1"/>
    <xf numFmtId="4" fontId="7" fillId="0" borderId="3" xfId="0" applyNumberFormat="1" applyFont="1" applyBorder="1"/>
    <xf numFmtId="4" fontId="8" fillId="0" borderId="10" xfId="0" applyNumberFormat="1" applyFont="1" applyBorder="1"/>
    <xf numFmtId="0" fontId="0" fillId="0" borderId="10" xfId="0" applyBorder="1" applyAlignment="1">
      <alignment horizontal="center"/>
    </xf>
    <xf numFmtId="4" fontId="0" fillId="0" borderId="9" xfId="0" applyNumberFormat="1" applyBorder="1" applyAlignment="1">
      <alignment vertical="top" wrapText="1" readingOrder="2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</cellXfs>
  <cellStyles count="4">
    <cellStyle name="Currency" xfId="1" builtinId="4"/>
    <cellStyle name="Normal" xfId="0" builtinId="0"/>
    <cellStyle name="Normal 2" xfId="2" xr:uid="{CB4655AD-D83E-4D94-A287-37A9D52EDA01}"/>
    <cellStyle name="Normal_Copley Twp. Resurfacing Bid Sheet 2001" xfId="3" xr:uid="{EC80CC40-0FF9-4BF7-A72A-2D764802C50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875CB3-20CF-44EF-8D5B-8A02BFB3C60D}">
  <dimension ref="A1:R174"/>
  <sheetViews>
    <sheetView tabSelected="1" view="pageBreakPreview" topLeftCell="A93" zoomScale="98" zoomScaleNormal="100" zoomScaleSheetLayoutView="98" workbookViewId="0">
      <selection activeCell="L131" activeCellId="1" sqref="J131 L131"/>
    </sheetView>
  </sheetViews>
  <sheetFormatPr defaultRowHeight="12.75" x14ac:dyDescent="0.2"/>
  <cols>
    <col min="1" max="2" width="10" style="2" customWidth="1"/>
    <col min="3" max="3" width="24.85546875" style="2" customWidth="1"/>
    <col min="4" max="4" width="63.28515625" customWidth="1"/>
    <col min="5" max="5" width="9.7109375" style="2" customWidth="1"/>
    <col min="6" max="6" width="11" style="2" customWidth="1"/>
    <col min="7" max="7" width="9.28515625" customWidth="1"/>
    <col min="8" max="8" width="14.5703125" bestFit="1" customWidth="1"/>
    <col min="9" max="9" width="10.7109375" style="3" customWidth="1"/>
    <col min="10" max="10" width="14.140625" style="3" customWidth="1"/>
    <col min="11" max="11" width="10.140625" style="3" bestFit="1" customWidth="1"/>
    <col min="12" max="12" width="14.140625" style="3" customWidth="1"/>
    <col min="13" max="13" width="9.140625" customWidth="1"/>
    <col min="17" max="17" width="4" customWidth="1"/>
    <col min="18" max="18" width="13" customWidth="1"/>
  </cols>
  <sheetData>
    <row r="1" spans="1:18" ht="12.75" customHeight="1" x14ac:dyDescent="0.2">
      <c r="A1" s="1"/>
      <c r="B1" s="1"/>
    </row>
    <row r="2" spans="1:18" ht="12.75" customHeight="1" x14ac:dyDescent="0.25">
      <c r="A2" s="4"/>
      <c r="B2" s="4"/>
      <c r="C2" s="6" t="s">
        <v>0</v>
      </c>
      <c r="D2" s="7" t="s">
        <v>51</v>
      </c>
    </row>
    <row r="3" spans="1:18" ht="15" customHeight="1" x14ac:dyDescent="0.25">
      <c r="A3" s="5"/>
      <c r="B3" s="5"/>
      <c r="C3" s="7" t="s">
        <v>52</v>
      </c>
      <c r="D3" s="7" t="s">
        <v>53</v>
      </c>
    </row>
    <row r="4" spans="1:18" ht="17.25" customHeight="1" x14ac:dyDescent="0.2">
      <c r="A4" s="1"/>
      <c r="B4" s="1"/>
      <c r="E4"/>
      <c r="G4" s="79" t="s">
        <v>1</v>
      </c>
      <c r="H4" s="80"/>
      <c r="I4" s="79" t="s">
        <v>2</v>
      </c>
      <c r="J4" s="80"/>
      <c r="K4" s="79" t="s">
        <v>50</v>
      </c>
      <c r="L4" s="80"/>
      <c r="M4" s="8"/>
    </row>
    <row r="5" spans="1:18" ht="15.75" x14ac:dyDescent="0.25">
      <c r="A5" s="9"/>
      <c r="B5" s="9"/>
      <c r="C5" s="9"/>
      <c r="D5" s="10"/>
      <c r="E5" s="9"/>
      <c r="F5" s="9"/>
      <c r="G5" s="11" t="s">
        <v>3</v>
      </c>
      <c r="H5" s="11" t="s">
        <v>4</v>
      </c>
      <c r="I5" s="12" t="s">
        <v>3</v>
      </c>
      <c r="J5" s="12" t="s">
        <v>4</v>
      </c>
      <c r="K5" s="12" t="s">
        <v>3</v>
      </c>
      <c r="L5" s="12" t="s">
        <v>4</v>
      </c>
      <c r="M5" s="13"/>
    </row>
    <row r="6" spans="1:18" ht="12.75" customHeight="1" x14ac:dyDescent="0.25">
      <c r="A6" s="14" t="s">
        <v>5</v>
      </c>
      <c r="B6" s="14"/>
      <c r="C6" s="14" t="s">
        <v>6</v>
      </c>
      <c r="D6" s="14" t="s">
        <v>7</v>
      </c>
      <c r="E6" s="14" t="s">
        <v>3</v>
      </c>
      <c r="F6" s="14" t="s">
        <v>8</v>
      </c>
      <c r="G6" s="14" t="s">
        <v>9</v>
      </c>
      <c r="H6" s="14" t="s">
        <v>9</v>
      </c>
      <c r="I6" s="15" t="s">
        <v>9</v>
      </c>
      <c r="J6" s="15" t="s">
        <v>9</v>
      </c>
      <c r="K6" s="15" t="s">
        <v>9</v>
      </c>
      <c r="L6" s="15" t="s">
        <v>9</v>
      </c>
      <c r="M6" s="13"/>
    </row>
    <row r="7" spans="1:18" ht="12.75" customHeight="1" x14ac:dyDescent="0.25">
      <c r="A7" s="11"/>
      <c r="B7" s="11"/>
      <c r="C7" s="11"/>
      <c r="D7" s="61" t="s">
        <v>10</v>
      </c>
      <c r="E7" s="11"/>
      <c r="F7" s="11"/>
      <c r="G7" s="58"/>
      <c r="H7" s="11"/>
      <c r="I7" s="59"/>
      <c r="J7" s="12"/>
      <c r="K7" s="60"/>
      <c r="L7" s="12"/>
      <c r="M7" s="13"/>
    </row>
    <row r="8" spans="1:18" x14ac:dyDescent="0.2">
      <c r="A8" s="17">
        <v>1</v>
      </c>
      <c r="B8" s="17">
        <v>254</v>
      </c>
      <c r="C8" s="17" t="s">
        <v>10</v>
      </c>
      <c r="D8" s="16" t="s">
        <v>38</v>
      </c>
      <c r="E8" s="17" t="s">
        <v>11</v>
      </c>
      <c r="F8" s="18">
        <v>150</v>
      </c>
      <c r="G8" s="19">
        <v>15</v>
      </c>
      <c r="H8" s="22">
        <f>(G8*F8)</f>
        <v>2250</v>
      </c>
      <c r="I8" s="19">
        <v>7</v>
      </c>
      <c r="J8" s="22">
        <f>(I8*F8)</f>
        <v>1050</v>
      </c>
      <c r="K8" s="21">
        <v>60</v>
      </c>
      <c r="L8" s="22">
        <f>(K8*F8)</f>
        <v>9000</v>
      </c>
      <c r="M8" s="3"/>
    </row>
    <row r="9" spans="1:18" x14ac:dyDescent="0.2">
      <c r="A9" s="17">
        <v>2</v>
      </c>
      <c r="B9" s="17">
        <v>422</v>
      </c>
      <c r="C9" s="17" t="s">
        <v>10</v>
      </c>
      <c r="D9" s="16" t="s">
        <v>12</v>
      </c>
      <c r="E9" s="17" t="s">
        <v>11</v>
      </c>
      <c r="F9" s="18">
        <v>37100</v>
      </c>
      <c r="G9" s="22">
        <v>1.25</v>
      </c>
      <c r="H9" s="22">
        <f t="shared" ref="H9:H18" si="0">(G9*F9)</f>
        <v>46375</v>
      </c>
      <c r="I9" s="22">
        <v>1.1000000000000001</v>
      </c>
      <c r="J9" s="22">
        <f t="shared" ref="J9:J18" si="1">(I9*F9)</f>
        <v>40810</v>
      </c>
      <c r="K9" s="21">
        <v>1</v>
      </c>
      <c r="L9" s="22">
        <f t="shared" ref="L9:L18" si="2">(K9*F9)</f>
        <v>37100</v>
      </c>
      <c r="M9" s="3"/>
    </row>
    <row r="10" spans="1:18" x14ac:dyDescent="0.2">
      <c r="A10" s="17">
        <v>3</v>
      </c>
      <c r="B10" s="17">
        <v>422</v>
      </c>
      <c r="C10" s="17" t="s">
        <v>10</v>
      </c>
      <c r="D10" s="16" t="s">
        <v>13</v>
      </c>
      <c r="E10" s="17" t="s">
        <v>14</v>
      </c>
      <c r="F10" s="18">
        <v>15600</v>
      </c>
      <c r="G10" s="22">
        <v>3.25</v>
      </c>
      <c r="H10" s="22">
        <f t="shared" si="0"/>
        <v>50700</v>
      </c>
      <c r="I10" s="22">
        <v>2.4</v>
      </c>
      <c r="J10" s="22">
        <f t="shared" si="1"/>
        <v>37440</v>
      </c>
      <c r="K10" s="21">
        <v>3</v>
      </c>
      <c r="L10" s="22">
        <f t="shared" si="2"/>
        <v>46800</v>
      </c>
      <c r="M10" s="3"/>
    </row>
    <row r="11" spans="1:18" x14ac:dyDescent="0.2">
      <c r="A11" s="17">
        <v>4</v>
      </c>
      <c r="B11" s="17">
        <v>407</v>
      </c>
      <c r="C11" s="17" t="s">
        <v>10</v>
      </c>
      <c r="D11" s="16" t="s">
        <v>15</v>
      </c>
      <c r="E11" s="17" t="s">
        <v>14</v>
      </c>
      <c r="F11" s="18">
        <v>580</v>
      </c>
      <c r="G11" s="22">
        <v>5</v>
      </c>
      <c r="H11" s="22">
        <f t="shared" si="0"/>
        <v>2900</v>
      </c>
      <c r="I11" s="22">
        <v>2.35</v>
      </c>
      <c r="J11" s="22">
        <f t="shared" si="1"/>
        <v>1363</v>
      </c>
      <c r="K11" s="21">
        <v>5</v>
      </c>
      <c r="L11" s="22">
        <f t="shared" si="2"/>
        <v>2900</v>
      </c>
      <c r="M11" s="3"/>
    </row>
    <row r="12" spans="1:18" ht="25.5" x14ac:dyDescent="0.2">
      <c r="A12" s="17">
        <v>5</v>
      </c>
      <c r="B12" s="17">
        <v>441</v>
      </c>
      <c r="C12" s="17" t="s">
        <v>10</v>
      </c>
      <c r="D12" s="23" t="s">
        <v>16</v>
      </c>
      <c r="E12" s="17" t="s">
        <v>17</v>
      </c>
      <c r="F12" s="18">
        <v>206</v>
      </c>
      <c r="G12" s="22">
        <v>325</v>
      </c>
      <c r="H12" s="22">
        <f t="shared" si="0"/>
        <v>66950</v>
      </c>
      <c r="I12" s="22">
        <v>275</v>
      </c>
      <c r="J12" s="22">
        <f t="shared" si="1"/>
        <v>56650</v>
      </c>
      <c r="K12" s="21">
        <v>340</v>
      </c>
      <c r="L12" s="22">
        <f t="shared" si="2"/>
        <v>70040</v>
      </c>
      <c r="M12" s="3"/>
    </row>
    <row r="13" spans="1:18" ht="14.25" x14ac:dyDescent="0.2">
      <c r="A13" s="17">
        <v>6</v>
      </c>
      <c r="B13" s="17" t="s">
        <v>39</v>
      </c>
      <c r="C13" s="17" t="s">
        <v>10</v>
      </c>
      <c r="D13" s="16" t="s">
        <v>18</v>
      </c>
      <c r="E13" s="17" t="s">
        <v>14</v>
      </c>
      <c r="F13" s="18">
        <v>5560</v>
      </c>
      <c r="G13" s="22">
        <v>6</v>
      </c>
      <c r="H13" s="22">
        <f t="shared" si="0"/>
        <v>33360</v>
      </c>
      <c r="I13" s="22">
        <v>3.35</v>
      </c>
      <c r="J13" s="22">
        <f t="shared" si="1"/>
        <v>18626</v>
      </c>
      <c r="K13" s="21">
        <v>4</v>
      </c>
      <c r="L13" s="22">
        <f t="shared" si="2"/>
        <v>22240</v>
      </c>
      <c r="M13" s="3"/>
      <c r="N13" s="24" t="s">
        <v>10</v>
      </c>
      <c r="R13" s="25">
        <v>218159.45</v>
      </c>
    </row>
    <row r="14" spans="1:18" ht="14.25" x14ac:dyDescent="0.2">
      <c r="A14" s="17">
        <v>7</v>
      </c>
      <c r="B14" s="17">
        <v>642</v>
      </c>
      <c r="C14" s="17" t="s">
        <v>10</v>
      </c>
      <c r="D14" s="16" t="s">
        <v>19</v>
      </c>
      <c r="E14" s="17" t="s">
        <v>20</v>
      </c>
      <c r="F14" s="26">
        <v>2.74</v>
      </c>
      <c r="G14" s="22">
        <v>1500</v>
      </c>
      <c r="H14" s="22">
        <f t="shared" si="0"/>
        <v>4110</v>
      </c>
      <c r="I14" s="22">
        <v>1330</v>
      </c>
      <c r="J14" s="22">
        <f t="shared" si="1"/>
        <v>3644.2000000000003</v>
      </c>
      <c r="K14" s="21">
        <v>1325</v>
      </c>
      <c r="L14" s="22">
        <f t="shared" si="2"/>
        <v>3630.5000000000005</v>
      </c>
      <c r="M14" s="3"/>
      <c r="N14" s="24" t="s">
        <v>21</v>
      </c>
      <c r="R14" s="25">
        <v>113542.75</v>
      </c>
    </row>
    <row r="15" spans="1:18" ht="14.25" x14ac:dyDescent="0.2">
      <c r="A15" s="17">
        <v>8</v>
      </c>
      <c r="B15" s="17">
        <v>642</v>
      </c>
      <c r="C15" s="17" t="s">
        <v>10</v>
      </c>
      <c r="D15" s="16" t="s">
        <v>22</v>
      </c>
      <c r="E15" s="17" t="s">
        <v>20</v>
      </c>
      <c r="F15" s="26">
        <v>5.48</v>
      </c>
      <c r="G15" s="22">
        <v>1000</v>
      </c>
      <c r="H15" s="22">
        <f t="shared" si="0"/>
        <v>5480</v>
      </c>
      <c r="I15" s="22">
        <v>730</v>
      </c>
      <c r="J15" s="22">
        <f t="shared" si="1"/>
        <v>4000.4</v>
      </c>
      <c r="K15" s="21">
        <v>725</v>
      </c>
      <c r="L15" s="22">
        <f t="shared" si="2"/>
        <v>3973.0000000000005</v>
      </c>
      <c r="M15" s="3"/>
      <c r="N15" s="24" t="s">
        <v>23</v>
      </c>
      <c r="R15" s="25">
        <v>200713.2</v>
      </c>
    </row>
    <row r="16" spans="1:18" ht="14.25" x14ac:dyDescent="0.2">
      <c r="A16" s="17">
        <v>9</v>
      </c>
      <c r="B16" s="17">
        <v>614</v>
      </c>
      <c r="C16" s="17" t="s">
        <v>10</v>
      </c>
      <c r="D16" s="16" t="s">
        <v>26</v>
      </c>
      <c r="E16" s="17" t="s">
        <v>27</v>
      </c>
      <c r="F16" s="18">
        <v>1</v>
      </c>
      <c r="G16" s="22">
        <v>8500</v>
      </c>
      <c r="H16" s="22">
        <f t="shared" si="0"/>
        <v>8500</v>
      </c>
      <c r="I16" s="22">
        <v>15000</v>
      </c>
      <c r="J16" s="22">
        <f t="shared" si="1"/>
        <v>15000</v>
      </c>
      <c r="K16" s="21">
        <v>35000</v>
      </c>
      <c r="L16" s="22">
        <f t="shared" si="2"/>
        <v>35000</v>
      </c>
      <c r="M16" s="3"/>
      <c r="N16" s="24" t="s">
        <v>24</v>
      </c>
      <c r="R16" s="27">
        <v>16878.45</v>
      </c>
    </row>
    <row r="17" spans="1:18" ht="14.25" x14ac:dyDescent="0.2">
      <c r="A17" s="17">
        <v>10</v>
      </c>
      <c r="B17" s="17">
        <v>624</v>
      </c>
      <c r="C17" s="17" t="s">
        <v>10</v>
      </c>
      <c r="D17" s="16" t="s">
        <v>28</v>
      </c>
      <c r="E17" s="17" t="s">
        <v>27</v>
      </c>
      <c r="F17" s="18">
        <v>1</v>
      </c>
      <c r="G17" s="22">
        <v>6000</v>
      </c>
      <c r="H17" s="22">
        <f t="shared" si="0"/>
        <v>6000</v>
      </c>
      <c r="I17" s="22">
        <v>7100</v>
      </c>
      <c r="J17" s="22">
        <f t="shared" si="1"/>
        <v>7100</v>
      </c>
      <c r="K17" s="21">
        <v>10000</v>
      </c>
      <c r="L17" s="22">
        <f t="shared" si="2"/>
        <v>10000</v>
      </c>
      <c r="M17" s="3"/>
      <c r="N17" s="24" t="s">
        <v>25</v>
      </c>
      <c r="R17" s="3">
        <v>227149.75</v>
      </c>
    </row>
    <row r="18" spans="1:18" x14ac:dyDescent="0.2">
      <c r="A18" s="17">
        <v>11</v>
      </c>
      <c r="B18" s="17">
        <v>103.05</v>
      </c>
      <c r="C18" s="17" t="s">
        <v>10</v>
      </c>
      <c r="D18" s="16" t="s">
        <v>29</v>
      </c>
      <c r="E18" s="17" t="s">
        <v>27</v>
      </c>
      <c r="F18" s="18">
        <v>1</v>
      </c>
      <c r="G18" s="22">
        <v>2300</v>
      </c>
      <c r="H18" s="22">
        <f t="shared" si="0"/>
        <v>2300</v>
      </c>
      <c r="I18" s="22">
        <v>1250</v>
      </c>
      <c r="J18" s="22">
        <f t="shared" si="1"/>
        <v>1250</v>
      </c>
      <c r="K18" s="21">
        <v>1500</v>
      </c>
      <c r="L18" s="22">
        <f t="shared" si="2"/>
        <v>1500</v>
      </c>
      <c r="M18" s="3"/>
      <c r="R18" s="28">
        <f>SUM(R13:R17)</f>
        <v>776443.6</v>
      </c>
    </row>
    <row r="19" spans="1:18" x14ac:dyDescent="0.2">
      <c r="A19" s="17"/>
      <c r="B19" s="17"/>
      <c r="C19" s="17"/>
      <c r="D19" s="50" t="s">
        <v>46</v>
      </c>
      <c r="E19" s="17"/>
      <c r="F19" s="29"/>
      <c r="G19" s="22"/>
      <c r="H19" s="30">
        <f>SUM(H8:H18)</f>
        <v>228925</v>
      </c>
      <c r="I19" s="31"/>
      <c r="J19" s="32">
        <f>SUM(J8:J18)</f>
        <v>186933.6</v>
      </c>
      <c r="K19" s="31"/>
      <c r="L19" s="32">
        <f>SUM(L8:L18)</f>
        <v>242183.5</v>
      </c>
      <c r="M19" s="33"/>
    </row>
    <row r="20" spans="1:18" x14ac:dyDescent="0.2">
      <c r="A20" s="17"/>
      <c r="B20" s="17"/>
      <c r="C20" s="17"/>
      <c r="D20" s="16"/>
      <c r="E20" s="17"/>
      <c r="F20" s="29"/>
      <c r="G20" s="22"/>
      <c r="H20" s="32"/>
      <c r="I20" s="31"/>
      <c r="J20" s="34">
        <f>((J19-H19)/H19)*100</f>
        <v>-18.342863383204104</v>
      </c>
      <c r="K20" s="31"/>
      <c r="L20" s="34">
        <f>((L19-H19)/H19)*100</f>
        <v>5.7916348148957084</v>
      </c>
      <c r="M20" s="36"/>
    </row>
    <row r="21" spans="1:18" x14ac:dyDescent="0.2">
      <c r="A21" s="17"/>
      <c r="B21" s="17"/>
      <c r="C21" s="17"/>
      <c r="D21" s="57" t="s">
        <v>40</v>
      </c>
      <c r="E21" s="17"/>
      <c r="F21" s="29"/>
      <c r="G21" s="22"/>
      <c r="H21" s="32"/>
      <c r="I21" s="31"/>
      <c r="J21" s="32"/>
      <c r="L21" s="32"/>
      <c r="M21" s="33"/>
    </row>
    <row r="22" spans="1:18" x14ac:dyDescent="0.2">
      <c r="A22" s="17">
        <v>12</v>
      </c>
      <c r="B22" s="17">
        <v>422</v>
      </c>
      <c r="C22" s="17" t="s">
        <v>40</v>
      </c>
      <c r="D22" s="16" t="s">
        <v>12</v>
      </c>
      <c r="E22" s="17" t="s">
        <v>11</v>
      </c>
      <c r="F22" s="56">
        <v>31150</v>
      </c>
      <c r="G22" s="22">
        <v>1.25</v>
      </c>
      <c r="H22" s="22">
        <f t="shared" ref="H22:H29" si="3">(G22*F22)</f>
        <v>38937.5</v>
      </c>
      <c r="I22" s="52">
        <v>1.1000000000000001</v>
      </c>
      <c r="J22" s="22">
        <f t="shared" ref="J22:J29" si="4">(I22*F22)</f>
        <v>34265</v>
      </c>
      <c r="K22" s="3">
        <v>1.1499999999999999</v>
      </c>
      <c r="L22" s="22">
        <f t="shared" ref="L22:L29" si="5">(K22*F22)</f>
        <v>35822.5</v>
      </c>
      <c r="M22" s="33"/>
    </row>
    <row r="23" spans="1:18" x14ac:dyDescent="0.2">
      <c r="A23" s="17">
        <v>13</v>
      </c>
      <c r="B23" s="17">
        <v>422</v>
      </c>
      <c r="C23" s="17" t="s">
        <v>40</v>
      </c>
      <c r="D23" s="16" t="s">
        <v>30</v>
      </c>
      <c r="E23" s="17" t="s">
        <v>14</v>
      </c>
      <c r="F23" s="56">
        <v>13100</v>
      </c>
      <c r="G23" s="22">
        <v>2.6</v>
      </c>
      <c r="H23" s="22">
        <f t="shared" si="3"/>
        <v>34060</v>
      </c>
      <c r="I23" s="52">
        <v>2.15</v>
      </c>
      <c r="J23" s="22">
        <f t="shared" si="4"/>
        <v>28165</v>
      </c>
      <c r="K23" s="3">
        <v>3</v>
      </c>
      <c r="L23" s="22">
        <f t="shared" si="5"/>
        <v>39300</v>
      </c>
      <c r="M23" s="33"/>
    </row>
    <row r="24" spans="1:18" x14ac:dyDescent="0.2">
      <c r="A24" s="17">
        <v>14</v>
      </c>
      <c r="B24" s="17">
        <v>407</v>
      </c>
      <c r="C24" s="17" t="s">
        <v>40</v>
      </c>
      <c r="D24" s="16" t="s">
        <v>15</v>
      </c>
      <c r="E24" s="17" t="s">
        <v>14</v>
      </c>
      <c r="F24" s="56">
        <v>250</v>
      </c>
      <c r="G24" s="22">
        <v>3.5</v>
      </c>
      <c r="H24" s="22">
        <f t="shared" si="3"/>
        <v>875</v>
      </c>
      <c r="I24" s="52">
        <v>2.35</v>
      </c>
      <c r="J24" s="22">
        <f t="shared" si="4"/>
        <v>587.5</v>
      </c>
      <c r="K24" s="3">
        <v>5</v>
      </c>
      <c r="L24" s="22">
        <f t="shared" si="5"/>
        <v>1250</v>
      </c>
      <c r="M24" s="33"/>
    </row>
    <row r="25" spans="1:18" x14ac:dyDescent="0.2">
      <c r="A25" s="17">
        <v>15</v>
      </c>
      <c r="B25" s="17">
        <v>449</v>
      </c>
      <c r="C25" s="17" t="s">
        <v>40</v>
      </c>
      <c r="D25" s="16" t="s">
        <v>31</v>
      </c>
      <c r="E25" s="17" t="s">
        <v>17</v>
      </c>
      <c r="F25" s="56">
        <v>90</v>
      </c>
      <c r="G25" s="22">
        <v>325</v>
      </c>
      <c r="H25" s="22">
        <f t="shared" si="3"/>
        <v>29250</v>
      </c>
      <c r="I25" s="52">
        <v>350</v>
      </c>
      <c r="J25" s="22">
        <f t="shared" si="4"/>
        <v>31500</v>
      </c>
      <c r="K25" s="3">
        <v>340</v>
      </c>
      <c r="L25" s="22">
        <f t="shared" si="5"/>
        <v>30600</v>
      </c>
      <c r="M25" s="33"/>
    </row>
    <row r="26" spans="1:18" x14ac:dyDescent="0.2">
      <c r="A26" s="17">
        <v>16</v>
      </c>
      <c r="B26" s="17" t="s">
        <v>39</v>
      </c>
      <c r="C26" s="17" t="s">
        <v>40</v>
      </c>
      <c r="D26" s="16" t="s">
        <v>18</v>
      </c>
      <c r="E26" s="17" t="s">
        <v>14</v>
      </c>
      <c r="F26" s="56">
        <v>4700</v>
      </c>
      <c r="G26" s="22">
        <v>6</v>
      </c>
      <c r="H26" s="22">
        <f t="shared" si="3"/>
        <v>28200</v>
      </c>
      <c r="I26" s="52">
        <v>3.35</v>
      </c>
      <c r="J26" s="22">
        <f t="shared" si="4"/>
        <v>15745</v>
      </c>
      <c r="K26" s="3">
        <v>4</v>
      </c>
      <c r="L26" s="22">
        <f t="shared" si="5"/>
        <v>18800</v>
      </c>
      <c r="M26" s="33"/>
    </row>
    <row r="27" spans="1:18" x14ac:dyDescent="0.2">
      <c r="A27" s="17">
        <v>17</v>
      </c>
      <c r="B27" s="17">
        <v>614</v>
      </c>
      <c r="C27" s="17" t="s">
        <v>40</v>
      </c>
      <c r="D27" s="16" t="s">
        <v>26</v>
      </c>
      <c r="E27" s="17" t="s">
        <v>27</v>
      </c>
      <c r="F27" s="56">
        <v>1</v>
      </c>
      <c r="G27" s="22">
        <v>12000</v>
      </c>
      <c r="H27" s="22">
        <f t="shared" si="3"/>
        <v>12000</v>
      </c>
      <c r="I27" s="52">
        <v>15000</v>
      </c>
      <c r="J27" s="22">
        <f t="shared" si="4"/>
        <v>15000</v>
      </c>
      <c r="K27" s="3">
        <v>16500</v>
      </c>
      <c r="L27" s="22">
        <f t="shared" si="5"/>
        <v>16500</v>
      </c>
      <c r="M27" s="33"/>
    </row>
    <row r="28" spans="1:18" x14ac:dyDescent="0.2">
      <c r="A28" s="17">
        <v>18</v>
      </c>
      <c r="B28" s="17">
        <v>624</v>
      </c>
      <c r="C28" s="17" t="s">
        <v>40</v>
      </c>
      <c r="D28" s="16" t="s">
        <v>28</v>
      </c>
      <c r="E28" s="17" t="s">
        <v>27</v>
      </c>
      <c r="F28" s="56">
        <v>1</v>
      </c>
      <c r="G28" s="22">
        <v>6000</v>
      </c>
      <c r="H28" s="22">
        <f t="shared" si="3"/>
        <v>6000</v>
      </c>
      <c r="I28" s="52">
        <v>11000</v>
      </c>
      <c r="J28" s="22">
        <f t="shared" si="4"/>
        <v>11000</v>
      </c>
      <c r="K28" s="3">
        <v>6500</v>
      </c>
      <c r="L28" s="22">
        <f t="shared" si="5"/>
        <v>6500</v>
      </c>
      <c r="M28" s="33"/>
    </row>
    <row r="29" spans="1:18" x14ac:dyDescent="0.2">
      <c r="A29" s="17">
        <v>19</v>
      </c>
      <c r="B29" s="17">
        <v>103.05</v>
      </c>
      <c r="C29" s="17" t="s">
        <v>40</v>
      </c>
      <c r="D29" s="16" t="s">
        <v>29</v>
      </c>
      <c r="E29" s="17" t="s">
        <v>27</v>
      </c>
      <c r="F29" s="56">
        <v>1</v>
      </c>
      <c r="G29" s="22">
        <v>1600</v>
      </c>
      <c r="H29" s="22">
        <f t="shared" si="3"/>
        <v>1600</v>
      </c>
      <c r="I29" s="52">
        <v>500</v>
      </c>
      <c r="J29" s="22">
        <f t="shared" si="4"/>
        <v>500</v>
      </c>
      <c r="K29" s="3">
        <v>3000</v>
      </c>
      <c r="L29" s="22">
        <f t="shared" si="5"/>
        <v>3000</v>
      </c>
      <c r="M29" s="33"/>
    </row>
    <row r="30" spans="1:18" x14ac:dyDescent="0.2">
      <c r="A30" s="17"/>
      <c r="B30" s="17"/>
      <c r="C30" s="17"/>
      <c r="D30" s="16"/>
      <c r="E30" s="17"/>
      <c r="F30" s="56"/>
      <c r="G30" s="22"/>
      <c r="H30" s="32">
        <f>SUM(H22:H29)</f>
        <v>150922.5</v>
      </c>
      <c r="I30" s="52"/>
      <c r="J30" s="32">
        <f>SUM(J22:J29)</f>
        <v>136762.5</v>
      </c>
      <c r="L30" s="32">
        <f>SUM(L22:L29)</f>
        <v>151772.5</v>
      </c>
      <c r="M30" s="33"/>
    </row>
    <row r="31" spans="1:18" x14ac:dyDescent="0.2">
      <c r="A31" s="17"/>
      <c r="B31" s="17"/>
      <c r="C31" s="17"/>
      <c r="D31" s="16"/>
      <c r="E31" s="17"/>
      <c r="F31" s="56"/>
      <c r="G31" s="22"/>
      <c r="H31" s="32"/>
      <c r="I31" s="52"/>
      <c r="J31" s="34">
        <f>((J30-H30)/H30)*100</f>
        <v>-9.3822988619987093</v>
      </c>
      <c r="L31" s="34">
        <f>((L30-H30)/H30)*100</f>
        <v>0.56320296841093931</v>
      </c>
      <c r="M31" s="33"/>
    </row>
    <row r="32" spans="1:18" x14ac:dyDescent="0.2">
      <c r="A32" s="17"/>
      <c r="B32" s="17"/>
      <c r="C32" s="17"/>
      <c r="D32" s="57" t="s">
        <v>21</v>
      </c>
      <c r="E32" s="17"/>
      <c r="F32" s="56"/>
      <c r="G32" s="22"/>
      <c r="H32" s="32"/>
      <c r="I32" s="52"/>
      <c r="J32" s="32"/>
      <c r="L32" s="32"/>
      <c r="M32" s="33"/>
    </row>
    <row r="33" spans="1:13" x14ac:dyDescent="0.2">
      <c r="A33" s="17">
        <v>20</v>
      </c>
      <c r="B33" s="17">
        <v>422</v>
      </c>
      <c r="C33" s="17" t="s">
        <v>21</v>
      </c>
      <c r="D33" s="37" t="s">
        <v>12</v>
      </c>
      <c r="E33" s="17" t="s">
        <v>11</v>
      </c>
      <c r="F33" s="38">
        <v>12120</v>
      </c>
      <c r="G33" s="39">
        <v>1.25</v>
      </c>
      <c r="H33" s="22">
        <f t="shared" ref="H33:H76" si="6">(G33*F33)</f>
        <v>15150</v>
      </c>
      <c r="I33" s="21">
        <v>1.1000000000000001</v>
      </c>
      <c r="J33" s="22">
        <f t="shared" ref="J33:J40" si="7">(I33*F33)</f>
        <v>13332.000000000002</v>
      </c>
      <c r="K33" s="21">
        <v>1.1499999999999999</v>
      </c>
      <c r="L33" s="22">
        <f>(K33*F33)</f>
        <v>13937.999999999998</v>
      </c>
      <c r="M33" s="3"/>
    </row>
    <row r="34" spans="1:13" x14ac:dyDescent="0.2">
      <c r="A34" s="17">
        <v>21</v>
      </c>
      <c r="B34" s="17">
        <v>422</v>
      </c>
      <c r="C34" s="17" t="s">
        <v>21</v>
      </c>
      <c r="D34" s="37" t="s">
        <v>30</v>
      </c>
      <c r="E34" s="17" t="s">
        <v>14</v>
      </c>
      <c r="F34" s="38">
        <v>5100</v>
      </c>
      <c r="G34" s="39">
        <v>2.95</v>
      </c>
      <c r="H34" s="22">
        <f t="shared" si="6"/>
        <v>15045</v>
      </c>
      <c r="I34" s="21">
        <v>2.15</v>
      </c>
      <c r="J34" s="22">
        <f t="shared" si="7"/>
        <v>10965</v>
      </c>
      <c r="K34" s="21">
        <v>3</v>
      </c>
      <c r="L34" s="22">
        <f t="shared" ref="L34:L40" si="8">(K34*F34)</f>
        <v>15300</v>
      </c>
      <c r="M34" s="3"/>
    </row>
    <row r="35" spans="1:13" x14ac:dyDescent="0.2">
      <c r="A35" s="17">
        <v>22</v>
      </c>
      <c r="B35" s="17">
        <v>407</v>
      </c>
      <c r="C35" s="17" t="s">
        <v>21</v>
      </c>
      <c r="D35" s="37" t="s">
        <v>15</v>
      </c>
      <c r="E35" s="17" t="s">
        <v>14</v>
      </c>
      <c r="F35" s="38">
        <v>100</v>
      </c>
      <c r="G35" s="39">
        <v>3.5</v>
      </c>
      <c r="H35" s="22">
        <f t="shared" si="6"/>
        <v>350</v>
      </c>
      <c r="I35" s="21">
        <v>2.35</v>
      </c>
      <c r="J35" s="22">
        <f t="shared" si="7"/>
        <v>235</v>
      </c>
      <c r="K35" s="21">
        <v>5</v>
      </c>
      <c r="L35" s="22">
        <f t="shared" si="8"/>
        <v>500</v>
      </c>
      <c r="M35" s="3"/>
    </row>
    <row r="36" spans="1:13" x14ac:dyDescent="0.2">
      <c r="A36" s="17">
        <v>23</v>
      </c>
      <c r="B36" s="17">
        <v>449</v>
      </c>
      <c r="C36" s="17" t="s">
        <v>21</v>
      </c>
      <c r="D36" s="16" t="s">
        <v>31</v>
      </c>
      <c r="E36" s="17" t="s">
        <v>17</v>
      </c>
      <c r="F36" s="38">
        <v>50</v>
      </c>
      <c r="G36" s="39">
        <v>325</v>
      </c>
      <c r="H36" s="22">
        <f t="shared" si="6"/>
        <v>16250</v>
      </c>
      <c r="I36" s="21">
        <v>350</v>
      </c>
      <c r="J36" s="22">
        <f t="shared" si="7"/>
        <v>17500</v>
      </c>
      <c r="K36" s="21">
        <v>325</v>
      </c>
      <c r="L36" s="22">
        <f t="shared" si="8"/>
        <v>16250</v>
      </c>
      <c r="M36" s="3"/>
    </row>
    <row r="37" spans="1:13" x14ac:dyDescent="0.2">
      <c r="A37" s="17">
        <v>24</v>
      </c>
      <c r="B37" s="17" t="s">
        <v>39</v>
      </c>
      <c r="C37" s="17" t="s">
        <v>21</v>
      </c>
      <c r="D37" s="37" t="s">
        <v>18</v>
      </c>
      <c r="E37" s="17" t="s">
        <v>14</v>
      </c>
      <c r="F37" s="38">
        <v>1820</v>
      </c>
      <c r="G37" s="39">
        <v>6</v>
      </c>
      <c r="H37" s="22">
        <f t="shared" si="6"/>
        <v>10920</v>
      </c>
      <c r="I37" s="21">
        <v>3.35</v>
      </c>
      <c r="J37" s="22">
        <f t="shared" si="7"/>
        <v>6097</v>
      </c>
      <c r="K37" s="21">
        <v>4</v>
      </c>
      <c r="L37" s="22">
        <f t="shared" si="8"/>
        <v>7280</v>
      </c>
      <c r="M37" s="3"/>
    </row>
    <row r="38" spans="1:13" x14ac:dyDescent="0.2">
      <c r="A38" s="17">
        <v>25</v>
      </c>
      <c r="B38" s="17">
        <v>614</v>
      </c>
      <c r="C38" s="17" t="s">
        <v>21</v>
      </c>
      <c r="D38" s="37" t="s">
        <v>26</v>
      </c>
      <c r="E38" s="17" t="s">
        <v>27</v>
      </c>
      <c r="F38" s="38">
        <v>1</v>
      </c>
      <c r="G38" s="39">
        <v>10000</v>
      </c>
      <c r="H38" s="22">
        <f t="shared" si="6"/>
        <v>10000</v>
      </c>
      <c r="I38" s="21">
        <v>6000</v>
      </c>
      <c r="J38" s="22">
        <f t="shared" si="7"/>
        <v>6000</v>
      </c>
      <c r="K38" s="21">
        <v>8000</v>
      </c>
      <c r="L38" s="22">
        <f t="shared" si="8"/>
        <v>8000</v>
      </c>
      <c r="M38" s="3"/>
    </row>
    <row r="39" spans="1:13" x14ac:dyDescent="0.2">
      <c r="A39" s="17">
        <v>26</v>
      </c>
      <c r="B39" s="17">
        <v>624</v>
      </c>
      <c r="C39" s="17" t="s">
        <v>21</v>
      </c>
      <c r="D39" s="37" t="s">
        <v>28</v>
      </c>
      <c r="E39" s="17" t="s">
        <v>27</v>
      </c>
      <c r="F39" s="38">
        <v>1</v>
      </c>
      <c r="G39" s="39">
        <v>5000</v>
      </c>
      <c r="H39" s="22">
        <f t="shared" si="6"/>
        <v>5000</v>
      </c>
      <c r="I39" s="21">
        <v>5500</v>
      </c>
      <c r="J39" s="22">
        <f t="shared" si="7"/>
        <v>5500</v>
      </c>
      <c r="K39" s="21">
        <v>4500</v>
      </c>
      <c r="L39" s="22">
        <f t="shared" si="8"/>
        <v>4500</v>
      </c>
      <c r="M39" s="3"/>
    </row>
    <row r="40" spans="1:13" x14ac:dyDescent="0.2">
      <c r="A40" s="17">
        <v>27</v>
      </c>
      <c r="B40" s="17">
        <v>103.05</v>
      </c>
      <c r="C40" s="17" t="s">
        <v>21</v>
      </c>
      <c r="D40" s="16" t="s">
        <v>29</v>
      </c>
      <c r="E40" s="17" t="s">
        <v>27</v>
      </c>
      <c r="F40" s="38">
        <v>1</v>
      </c>
      <c r="G40" s="39">
        <v>800</v>
      </c>
      <c r="H40" s="22">
        <f t="shared" si="6"/>
        <v>800</v>
      </c>
      <c r="I40" s="21">
        <v>500</v>
      </c>
      <c r="J40" s="22">
        <f t="shared" si="7"/>
        <v>500</v>
      </c>
      <c r="K40" s="21">
        <v>1000</v>
      </c>
      <c r="L40" s="22">
        <f t="shared" si="8"/>
        <v>1000</v>
      </c>
      <c r="M40" s="33"/>
    </row>
    <row r="41" spans="1:13" x14ac:dyDescent="0.2">
      <c r="A41" s="17"/>
      <c r="B41" s="17"/>
      <c r="C41" s="17"/>
      <c r="D41" s="16"/>
      <c r="E41" s="17"/>
      <c r="F41" s="29"/>
      <c r="G41" s="22"/>
      <c r="H41" s="30">
        <f>SUM(H33:H40)</f>
        <v>73515</v>
      </c>
      <c r="I41" s="31"/>
      <c r="J41" s="32">
        <f>SUM(J33:J40)</f>
        <v>60129</v>
      </c>
      <c r="K41" s="31"/>
      <c r="L41" s="32">
        <f>SUM(L33:L40)</f>
        <v>66768</v>
      </c>
      <c r="M41" s="36"/>
    </row>
    <row r="42" spans="1:13" x14ac:dyDescent="0.2">
      <c r="A42" s="17"/>
      <c r="B42" s="17"/>
      <c r="C42" s="17"/>
      <c r="D42" s="16"/>
      <c r="E42" s="17"/>
      <c r="F42" s="29"/>
      <c r="G42" s="22"/>
      <c r="H42" s="32"/>
      <c r="I42" s="31"/>
      <c r="J42" s="34">
        <f>((J41-H41)/H41)*100</f>
        <v>-18.208528871658842</v>
      </c>
      <c r="K42" s="35"/>
      <c r="L42" s="34">
        <f>((L41-H41)/H41)*100</f>
        <v>-9.1777188328912462</v>
      </c>
      <c r="M42" s="36"/>
    </row>
    <row r="43" spans="1:13" x14ac:dyDescent="0.2">
      <c r="A43" s="17"/>
      <c r="B43" s="17"/>
      <c r="C43" s="17"/>
      <c r="D43" s="57" t="s">
        <v>23</v>
      </c>
      <c r="E43" s="17"/>
      <c r="F43" s="29"/>
      <c r="G43" s="22"/>
      <c r="H43" s="32"/>
      <c r="I43" s="31"/>
      <c r="J43" s="34"/>
      <c r="K43" s="35"/>
      <c r="L43" s="34"/>
      <c r="M43" s="36"/>
    </row>
    <row r="44" spans="1:13" x14ac:dyDescent="0.2">
      <c r="A44" s="17">
        <v>28</v>
      </c>
      <c r="B44" s="17">
        <v>407</v>
      </c>
      <c r="C44" s="17" t="s">
        <v>23</v>
      </c>
      <c r="D44" s="16" t="s">
        <v>15</v>
      </c>
      <c r="E44" s="17" t="s">
        <v>11</v>
      </c>
      <c r="F44" s="29">
        <v>9050</v>
      </c>
      <c r="G44" s="22">
        <v>12</v>
      </c>
      <c r="H44" s="22">
        <f t="shared" si="6"/>
        <v>108600</v>
      </c>
      <c r="I44" s="31">
        <v>3.5</v>
      </c>
      <c r="J44" s="22">
        <f t="shared" ref="J44:J53" si="9">(I44*F44)</f>
        <v>31675</v>
      </c>
      <c r="K44" s="35">
        <v>4</v>
      </c>
      <c r="L44" s="22">
        <f t="shared" ref="L44:L53" si="10">(K44*F44)</f>
        <v>36200</v>
      </c>
      <c r="M44" s="3"/>
    </row>
    <row r="45" spans="1:13" x14ac:dyDescent="0.2">
      <c r="A45" s="17">
        <v>29</v>
      </c>
      <c r="B45" s="17">
        <v>441</v>
      </c>
      <c r="C45" s="17" t="s">
        <v>23</v>
      </c>
      <c r="D45" s="16" t="s">
        <v>33</v>
      </c>
      <c r="E45" s="17" t="s">
        <v>14</v>
      </c>
      <c r="F45" s="29">
        <v>2470</v>
      </c>
      <c r="G45" s="22">
        <v>3</v>
      </c>
      <c r="H45" s="22">
        <f t="shared" si="6"/>
        <v>7410</v>
      </c>
      <c r="I45" s="31">
        <v>2.35</v>
      </c>
      <c r="J45" s="22">
        <f t="shared" si="9"/>
        <v>5804.5</v>
      </c>
      <c r="K45" s="35">
        <v>5</v>
      </c>
      <c r="L45" s="22">
        <f t="shared" si="10"/>
        <v>12350</v>
      </c>
      <c r="M45" s="3"/>
    </row>
    <row r="46" spans="1:13" x14ac:dyDescent="0.2">
      <c r="A46" s="17">
        <v>30</v>
      </c>
      <c r="B46" s="17">
        <v>441</v>
      </c>
      <c r="C46" s="17" t="s">
        <v>23</v>
      </c>
      <c r="D46" s="16" t="s">
        <v>34</v>
      </c>
      <c r="E46" s="17" t="s">
        <v>17</v>
      </c>
      <c r="F46" s="40">
        <v>965</v>
      </c>
      <c r="G46" s="39">
        <v>320</v>
      </c>
      <c r="H46" s="22">
        <f t="shared" si="6"/>
        <v>308800</v>
      </c>
      <c r="I46" s="21">
        <v>275</v>
      </c>
      <c r="J46" s="22">
        <f t="shared" si="9"/>
        <v>265375</v>
      </c>
      <c r="K46" s="21">
        <v>200</v>
      </c>
      <c r="L46" s="22">
        <f t="shared" si="10"/>
        <v>193000</v>
      </c>
      <c r="M46" s="3"/>
    </row>
    <row r="47" spans="1:13" x14ac:dyDescent="0.2">
      <c r="A47" s="17">
        <v>31</v>
      </c>
      <c r="B47" s="17">
        <v>422</v>
      </c>
      <c r="C47" s="17" t="s">
        <v>23</v>
      </c>
      <c r="D47" s="16" t="s">
        <v>12</v>
      </c>
      <c r="E47" s="17" t="s">
        <v>17</v>
      </c>
      <c r="F47" s="40">
        <v>20</v>
      </c>
      <c r="G47" s="39">
        <v>320</v>
      </c>
      <c r="H47" s="22">
        <f t="shared" si="6"/>
        <v>6400</v>
      </c>
      <c r="I47" s="21">
        <v>435</v>
      </c>
      <c r="J47" s="22">
        <f t="shared" si="9"/>
        <v>8700</v>
      </c>
      <c r="K47" s="21">
        <v>200</v>
      </c>
      <c r="L47" s="22">
        <f t="shared" si="10"/>
        <v>4000</v>
      </c>
      <c r="M47" s="3"/>
    </row>
    <row r="48" spans="1:13" x14ac:dyDescent="0.2">
      <c r="A48" s="17">
        <v>32</v>
      </c>
      <c r="B48" s="17">
        <v>422</v>
      </c>
      <c r="C48" s="17" t="s">
        <v>23</v>
      </c>
      <c r="D48" s="16" t="s">
        <v>30</v>
      </c>
      <c r="E48" s="17" t="s">
        <v>11</v>
      </c>
      <c r="F48" s="41">
        <v>60330</v>
      </c>
      <c r="G48" s="39">
        <v>1.25</v>
      </c>
      <c r="H48" s="22">
        <f t="shared" si="6"/>
        <v>75412.5</v>
      </c>
      <c r="I48" s="21">
        <v>1.1000000000000001</v>
      </c>
      <c r="J48" s="22">
        <f t="shared" si="9"/>
        <v>66363</v>
      </c>
      <c r="K48" s="21">
        <v>1.1000000000000001</v>
      </c>
      <c r="L48" s="22">
        <f t="shared" si="10"/>
        <v>66363</v>
      </c>
      <c r="M48" s="3"/>
    </row>
    <row r="49" spans="1:13" x14ac:dyDescent="0.2">
      <c r="A49" s="17">
        <v>33</v>
      </c>
      <c r="B49" s="17" t="s">
        <v>39</v>
      </c>
      <c r="C49" s="17" t="s">
        <v>23</v>
      </c>
      <c r="D49" s="16" t="s">
        <v>18</v>
      </c>
      <c r="E49" s="17" t="s">
        <v>14</v>
      </c>
      <c r="F49" s="41">
        <v>25340</v>
      </c>
      <c r="G49" s="39">
        <v>2.65</v>
      </c>
      <c r="H49" s="22">
        <f t="shared" si="6"/>
        <v>67151</v>
      </c>
      <c r="I49" s="21">
        <v>2.15</v>
      </c>
      <c r="J49" s="22">
        <f t="shared" si="9"/>
        <v>54481</v>
      </c>
      <c r="K49" s="21">
        <v>3</v>
      </c>
      <c r="L49" s="22">
        <f t="shared" si="10"/>
        <v>76020</v>
      </c>
      <c r="M49" s="3"/>
    </row>
    <row r="50" spans="1:13" x14ac:dyDescent="0.2">
      <c r="A50" s="17">
        <v>34</v>
      </c>
      <c r="B50" s="17">
        <v>614</v>
      </c>
      <c r="C50" s="17" t="s">
        <v>23</v>
      </c>
      <c r="D50" s="16" t="s">
        <v>26</v>
      </c>
      <c r="E50" s="17" t="s">
        <v>14</v>
      </c>
      <c r="F50" s="41">
        <v>9050</v>
      </c>
      <c r="G50" s="39">
        <v>6</v>
      </c>
      <c r="H50" s="22">
        <f t="shared" si="6"/>
        <v>54300</v>
      </c>
      <c r="I50" s="21">
        <v>3.35</v>
      </c>
      <c r="J50" s="22">
        <f t="shared" si="9"/>
        <v>30317.5</v>
      </c>
      <c r="K50" s="21">
        <v>4</v>
      </c>
      <c r="L50" s="22">
        <f t="shared" si="10"/>
        <v>36200</v>
      </c>
      <c r="M50" s="3"/>
    </row>
    <row r="51" spans="1:13" x14ac:dyDescent="0.2">
      <c r="A51" s="17">
        <v>35</v>
      </c>
      <c r="B51" s="17">
        <v>624</v>
      </c>
      <c r="C51" s="17" t="s">
        <v>23</v>
      </c>
      <c r="D51" s="16" t="s">
        <v>28</v>
      </c>
      <c r="E51" s="17" t="s">
        <v>27</v>
      </c>
      <c r="F51" s="41">
        <v>1</v>
      </c>
      <c r="G51" s="39">
        <v>12000</v>
      </c>
      <c r="H51" s="22">
        <f t="shared" si="6"/>
        <v>12000</v>
      </c>
      <c r="I51" s="21">
        <v>31000</v>
      </c>
      <c r="J51" s="22">
        <f t="shared" si="9"/>
        <v>31000</v>
      </c>
      <c r="K51" s="21">
        <v>40000</v>
      </c>
      <c r="L51" s="22">
        <f t="shared" si="10"/>
        <v>40000</v>
      </c>
      <c r="M51" s="3"/>
    </row>
    <row r="52" spans="1:13" x14ac:dyDescent="0.2">
      <c r="A52" s="17">
        <v>36</v>
      </c>
      <c r="B52" s="17">
        <v>103.05</v>
      </c>
      <c r="C52" s="17" t="s">
        <v>23</v>
      </c>
      <c r="D52" s="16" t="s">
        <v>29</v>
      </c>
      <c r="E52" s="17" t="s">
        <v>27</v>
      </c>
      <c r="F52" s="41">
        <v>1</v>
      </c>
      <c r="G52" s="39">
        <v>6500</v>
      </c>
      <c r="H52" s="22">
        <f t="shared" si="6"/>
        <v>6500</v>
      </c>
      <c r="I52" s="21">
        <v>23000</v>
      </c>
      <c r="J52" s="22">
        <f t="shared" si="9"/>
        <v>23000</v>
      </c>
      <c r="K52" s="21">
        <v>19625</v>
      </c>
      <c r="L52" s="22">
        <f t="shared" si="10"/>
        <v>19625</v>
      </c>
      <c r="M52" s="3"/>
    </row>
    <row r="53" spans="1:13" x14ac:dyDescent="0.2">
      <c r="A53" s="17"/>
      <c r="B53" s="17"/>
      <c r="C53" s="17"/>
      <c r="D53" s="16"/>
      <c r="E53" s="17" t="s">
        <v>27</v>
      </c>
      <c r="F53" s="29">
        <v>1</v>
      </c>
      <c r="G53" s="22">
        <v>6500</v>
      </c>
      <c r="H53" s="22">
        <f t="shared" si="6"/>
        <v>6500</v>
      </c>
      <c r="I53" s="31">
        <v>1250</v>
      </c>
      <c r="J53" s="22">
        <f t="shared" si="9"/>
        <v>1250</v>
      </c>
      <c r="K53" s="35">
        <v>3500</v>
      </c>
      <c r="L53" s="22">
        <f t="shared" si="10"/>
        <v>3500</v>
      </c>
      <c r="M53" s="36"/>
    </row>
    <row r="54" spans="1:13" x14ac:dyDescent="0.2">
      <c r="A54" s="17"/>
      <c r="B54" s="17"/>
      <c r="C54" s="17"/>
      <c r="D54" s="16"/>
      <c r="E54" s="17"/>
      <c r="F54" s="29"/>
      <c r="G54" s="22"/>
      <c r="H54" s="32">
        <f>SUM(H44:H53)</f>
        <v>653073.5</v>
      </c>
      <c r="I54" s="31"/>
      <c r="J54" s="32">
        <f>SUM(J44:J53)</f>
        <v>517966</v>
      </c>
      <c r="K54" s="35"/>
      <c r="L54" s="32">
        <f>SUM(L44:L53)</f>
        <v>487258</v>
      </c>
      <c r="M54" s="36"/>
    </row>
    <row r="55" spans="1:13" x14ac:dyDescent="0.2">
      <c r="A55" s="53"/>
      <c r="B55" s="53"/>
      <c r="C55" s="53"/>
      <c r="D55" s="62"/>
      <c r="E55" s="53"/>
      <c r="F55" s="68"/>
      <c r="G55" s="65"/>
      <c r="H55" s="54"/>
      <c r="I55" s="69"/>
      <c r="J55" s="70">
        <f>((J54-H54)/H54)*100</f>
        <v>-20.68794706874494</v>
      </c>
      <c r="K55" s="71"/>
      <c r="L55" s="70">
        <f>((L53-H53)/H53)*100</f>
        <v>-46.153846153846153</v>
      </c>
      <c r="M55" s="3"/>
    </row>
    <row r="56" spans="1:13" x14ac:dyDescent="0.2">
      <c r="A56" s="9"/>
      <c r="B56" s="9"/>
      <c r="C56" s="9"/>
      <c r="D56" s="61" t="s">
        <v>41</v>
      </c>
      <c r="E56" s="9"/>
      <c r="F56" s="72"/>
      <c r="G56" s="20"/>
      <c r="H56" s="73"/>
      <c r="I56" s="74"/>
      <c r="J56" s="75"/>
      <c r="K56" s="76"/>
      <c r="L56" s="75"/>
      <c r="M56" s="3"/>
    </row>
    <row r="57" spans="1:13" x14ac:dyDescent="0.2">
      <c r="A57" s="17">
        <v>37</v>
      </c>
      <c r="B57" s="17">
        <v>407</v>
      </c>
      <c r="C57" s="17" t="s">
        <v>41</v>
      </c>
      <c r="D57" s="16" t="s">
        <v>15</v>
      </c>
      <c r="E57" s="17" t="s">
        <v>14</v>
      </c>
      <c r="F57" s="29">
        <v>50</v>
      </c>
      <c r="G57" s="22">
        <v>10</v>
      </c>
      <c r="H57" s="22">
        <f t="shared" si="6"/>
        <v>500</v>
      </c>
      <c r="I57" s="21">
        <v>2.35</v>
      </c>
      <c r="J57" s="22">
        <f t="shared" ref="J57:J64" si="11">(I57*F57)</f>
        <v>117.5</v>
      </c>
      <c r="K57" s="21">
        <v>5</v>
      </c>
      <c r="L57" s="22">
        <f t="shared" ref="L57:L64" si="12">(K57*F57)</f>
        <v>250</v>
      </c>
      <c r="M57" s="3"/>
    </row>
    <row r="58" spans="1:13" x14ac:dyDescent="0.2">
      <c r="A58" s="17">
        <v>38</v>
      </c>
      <c r="B58" s="17">
        <v>441</v>
      </c>
      <c r="C58" s="17" t="s">
        <v>41</v>
      </c>
      <c r="D58" s="16" t="s">
        <v>36</v>
      </c>
      <c r="E58" s="17" t="s">
        <v>17</v>
      </c>
      <c r="F58" s="29">
        <v>25</v>
      </c>
      <c r="G58" s="22">
        <v>400</v>
      </c>
      <c r="H58" s="22">
        <f t="shared" si="6"/>
        <v>10000</v>
      </c>
      <c r="I58" s="21">
        <v>350</v>
      </c>
      <c r="J58" s="22">
        <f t="shared" si="11"/>
        <v>8750</v>
      </c>
      <c r="K58" s="21">
        <v>340</v>
      </c>
      <c r="L58" s="22">
        <f t="shared" si="12"/>
        <v>8500</v>
      </c>
      <c r="M58" s="3"/>
    </row>
    <row r="59" spans="1:13" x14ac:dyDescent="0.2">
      <c r="A59" s="17">
        <v>39</v>
      </c>
      <c r="B59" s="17">
        <v>422</v>
      </c>
      <c r="C59" s="17" t="s">
        <v>41</v>
      </c>
      <c r="D59" s="16" t="s">
        <v>12</v>
      </c>
      <c r="E59" s="17" t="s">
        <v>11</v>
      </c>
      <c r="F59" s="17">
        <v>6000</v>
      </c>
      <c r="G59" s="39">
        <v>1.25</v>
      </c>
      <c r="H59" s="22">
        <f t="shared" si="6"/>
        <v>7500</v>
      </c>
      <c r="I59" s="21">
        <v>1.1000000000000001</v>
      </c>
      <c r="J59" s="22">
        <f t="shared" si="11"/>
        <v>6600.0000000000009</v>
      </c>
      <c r="K59" s="21">
        <v>1.1000000000000001</v>
      </c>
      <c r="L59" s="22">
        <f t="shared" si="12"/>
        <v>6600.0000000000009</v>
      </c>
      <c r="M59" s="3"/>
    </row>
    <row r="60" spans="1:13" x14ac:dyDescent="0.2">
      <c r="A60" s="17">
        <v>40</v>
      </c>
      <c r="B60" s="17">
        <v>422</v>
      </c>
      <c r="C60" s="17" t="s">
        <v>41</v>
      </c>
      <c r="D60" s="16" t="s">
        <v>30</v>
      </c>
      <c r="E60" s="17" t="s">
        <v>14</v>
      </c>
      <c r="F60" s="18">
        <v>2520</v>
      </c>
      <c r="G60" s="39">
        <v>2.95</v>
      </c>
      <c r="H60" s="22">
        <f t="shared" si="6"/>
        <v>7434</v>
      </c>
      <c r="I60" s="21">
        <v>2.15</v>
      </c>
      <c r="J60" s="22">
        <f t="shared" si="11"/>
        <v>5418</v>
      </c>
      <c r="K60" s="21">
        <v>3</v>
      </c>
      <c r="L60" s="22">
        <f t="shared" si="12"/>
        <v>7560</v>
      </c>
      <c r="M60" s="3"/>
    </row>
    <row r="61" spans="1:13" x14ac:dyDescent="0.2">
      <c r="A61" s="17">
        <v>41</v>
      </c>
      <c r="B61" s="17" t="s">
        <v>39</v>
      </c>
      <c r="C61" s="17" t="s">
        <v>41</v>
      </c>
      <c r="D61" s="16" t="s">
        <v>18</v>
      </c>
      <c r="E61" s="17" t="s">
        <v>14</v>
      </c>
      <c r="F61" s="18">
        <v>2240</v>
      </c>
      <c r="G61" s="39">
        <v>6</v>
      </c>
      <c r="H61" s="22">
        <f t="shared" si="6"/>
        <v>13440</v>
      </c>
      <c r="I61" s="21">
        <v>3.35</v>
      </c>
      <c r="J61" s="22">
        <f t="shared" si="11"/>
        <v>7504</v>
      </c>
      <c r="K61" s="21">
        <v>4</v>
      </c>
      <c r="L61" s="22">
        <f t="shared" si="12"/>
        <v>8960</v>
      </c>
      <c r="M61" s="3"/>
    </row>
    <row r="62" spans="1:13" x14ac:dyDescent="0.2">
      <c r="A62" s="17">
        <v>42</v>
      </c>
      <c r="B62" s="17">
        <v>614</v>
      </c>
      <c r="C62" s="17" t="s">
        <v>41</v>
      </c>
      <c r="D62" s="16" t="s">
        <v>26</v>
      </c>
      <c r="E62" s="17" t="s">
        <v>27</v>
      </c>
      <c r="F62" s="18">
        <v>1</v>
      </c>
      <c r="G62" s="39">
        <v>6500</v>
      </c>
      <c r="H62" s="22">
        <f t="shared" si="6"/>
        <v>6500</v>
      </c>
      <c r="I62" s="21">
        <v>5000</v>
      </c>
      <c r="J62" s="22">
        <f t="shared" si="11"/>
        <v>5000</v>
      </c>
      <c r="K62" s="21">
        <v>6500</v>
      </c>
      <c r="L62" s="22">
        <f t="shared" si="12"/>
        <v>6500</v>
      </c>
      <c r="M62" s="33"/>
    </row>
    <row r="63" spans="1:13" x14ac:dyDescent="0.2">
      <c r="A63" s="17">
        <v>43</v>
      </c>
      <c r="B63" s="17">
        <v>624</v>
      </c>
      <c r="C63" s="17" t="s">
        <v>41</v>
      </c>
      <c r="D63" s="16" t="s">
        <v>28</v>
      </c>
      <c r="E63" s="17" t="s">
        <v>27</v>
      </c>
      <c r="F63" s="18">
        <v>1</v>
      </c>
      <c r="G63" s="39">
        <v>4700</v>
      </c>
      <c r="H63" s="22">
        <f t="shared" si="6"/>
        <v>4700</v>
      </c>
      <c r="I63" s="21">
        <v>5500</v>
      </c>
      <c r="J63" s="22">
        <f t="shared" si="11"/>
        <v>5500</v>
      </c>
      <c r="K63" s="21">
        <v>2500</v>
      </c>
      <c r="L63" s="22">
        <f t="shared" si="12"/>
        <v>2500</v>
      </c>
      <c r="M63" s="36"/>
    </row>
    <row r="64" spans="1:13" x14ac:dyDescent="0.2">
      <c r="A64" s="17">
        <v>44</v>
      </c>
      <c r="B64" s="17">
        <v>103.05</v>
      </c>
      <c r="C64" s="17" t="s">
        <v>41</v>
      </c>
      <c r="D64" s="16" t="s">
        <v>29</v>
      </c>
      <c r="E64" s="17" t="s">
        <v>27</v>
      </c>
      <c r="F64" s="18">
        <v>1</v>
      </c>
      <c r="G64" s="39">
        <v>600</v>
      </c>
      <c r="H64" s="22">
        <f t="shared" si="6"/>
        <v>600</v>
      </c>
      <c r="I64" s="21">
        <v>500</v>
      </c>
      <c r="J64" s="22">
        <f t="shared" si="11"/>
        <v>500</v>
      </c>
      <c r="K64" s="21">
        <v>1250</v>
      </c>
      <c r="L64" s="22">
        <f t="shared" si="12"/>
        <v>1250</v>
      </c>
      <c r="M64" s="33"/>
    </row>
    <row r="65" spans="1:13" x14ac:dyDescent="0.2">
      <c r="A65" s="17"/>
      <c r="B65" s="17"/>
      <c r="C65" s="17"/>
      <c r="D65" s="16"/>
      <c r="E65" s="17"/>
      <c r="F65" s="29"/>
      <c r="G65" s="22"/>
      <c r="H65" s="30">
        <f>SUM(H57:H64)</f>
        <v>50674</v>
      </c>
      <c r="I65" s="31"/>
      <c r="J65" s="32">
        <f>SUM(J57:J64)</f>
        <v>39389.5</v>
      </c>
      <c r="K65" s="35"/>
      <c r="L65" s="32">
        <f>SUM(L57:L64)</f>
        <v>42120</v>
      </c>
      <c r="M65" s="3"/>
    </row>
    <row r="66" spans="1:13" x14ac:dyDescent="0.2">
      <c r="A66" s="17"/>
      <c r="B66" s="17"/>
      <c r="C66" s="17"/>
      <c r="D66" s="16"/>
      <c r="E66" s="17"/>
      <c r="F66" s="29"/>
      <c r="G66" s="22"/>
      <c r="H66" s="30"/>
      <c r="I66" s="31"/>
      <c r="J66" s="34">
        <f>((J65-H65)/H65)*100</f>
        <v>-22.268816355527491</v>
      </c>
      <c r="K66" s="35"/>
      <c r="L66" s="34">
        <f>((L65-H65)/H65)*100</f>
        <v>-16.880451513596718</v>
      </c>
      <c r="M66" s="3"/>
    </row>
    <row r="67" spans="1:13" x14ac:dyDescent="0.2">
      <c r="A67" s="17"/>
      <c r="B67" s="17"/>
      <c r="C67" s="17"/>
      <c r="D67" s="16"/>
      <c r="E67" s="17"/>
      <c r="F67" s="29"/>
      <c r="G67" s="22"/>
      <c r="H67" s="30"/>
      <c r="I67" s="31"/>
      <c r="J67" s="32"/>
      <c r="K67" s="31"/>
      <c r="L67" s="32"/>
      <c r="M67" s="3"/>
    </row>
    <row r="68" spans="1:13" x14ac:dyDescent="0.2">
      <c r="A68" s="17"/>
      <c r="B68" s="17"/>
      <c r="C68" s="17"/>
      <c r="D68" s="57" t="s">
        <v>35</v>
      </c>
      <c r="E68" s="17"/>
      <c r="F68" s="29"/>
      <c r="G68" s="22"/>
      <c r="H68" s="30"/>
      <c r="I68" s="52"/>
      <c r="J68" s="32"/>
      <c r="K68" s="52"/>
      <c r="L68" s="32"/>
      <c r="M68" s="3"/>
    </row>
    <row r="69" spans="1:13" x14ac:dyDescent="0.2">
      <c r="A69" s="17">
        <v>45</v>
      </c>
      <c r="B69" s="17">
        <v>407</v>
      </c>
      <c r="C69" s="17" t="s">
        <v>35</v>
      </c>
      <c r="D69" s="16" t="s">
        <v>15</v>
      </c>
      <c r="E69" s="17" t="s">
        <v>14</v>
      </c>
      <c r="F69" s="29">
        <v>386</v>
      </c>
      <c r="G69" s="22">
        <v>3.5</v>
      </c>
      <c r="H69" s="22">
        <f t="shared" si="6"/>
        <v>1351</v>
      </c>
      <c r="I69" s="52">
        <v>2.35</v>
      </c>
      <c r="J69" s="22">
        <f t="shared" ref="J69:J70" si="13">(I69*F69)</f>
        <v>907.1</v>
      </c>
      <c r="K69" s="52">
        <v>5</v>
      </c>
      <c r="L69" s="22">
        <f t="shared" ref="L69:L76" si="14">(K69*F69)</f>
        <v>1930</v>
      </c>
      <c r="M69" s="3"/>
    </row>
    <row r="70" spans="1:13" x14ac:dyDescent="0.2">
      <c r="A70" s="17">
        <v>46</v>
      </c>
      <c r="B70" s="17">
        <v>441</v>
      </c>
      <c r="C70" s="17" t="s">
        <v>35</v>
      </c>
      <c r="D70" s="37" t="s">
        <v>36</v>
      </c>
      <c r="E70" s="17" t="s">
        <v>17</v>
      </c>
      <c r="F70" s="29">
        <v>201</v>
      </c>
      <c r="G70" s="22">
        <v>325</v>
      </c>
      <c r="H70" s="22">
        <f t="shared" si="6"/>
        <v>65325</v>
      </c>
      <c r="I70" s="52">
        <v>275</v>
      </c>
      <c r="J70" s="22">
        <f t="shared" si="13"/>
        <v>55275</v>
      </c>
      <c r="K70" s="52">
        <v>250</v>
      </c>
      <c r="L70" s="22">
        <f t="shared" si="14"/>
        <v>50250</v>
      </c>
      <c r="M70" s="3"/>
    </row>
    <row r="71" spans="1:13" x14ac:dyDescent="0.2">
      <c r="A71" s="17">
        <v>47</v>
      </c>
      <c r="B71" s="17">
        <v>422</v>
      </c>
      <c r="C71" s="17" t="s">
        <v>35</v>
      </c>
      <c r="D71" s="16" t="s">
        <v>12</v>
      </c>
      <c r="E71" s="17" t="s">
        <v>11</v>
      </c>
      <c r="F71" s="40">
        <v>13300</v>
      </c>
      <c r="G71" s="42">
        <v>1.25</v>
      </c>
      <c r="H71" s="22">
        <f t="shared" si="6"/>
        <v>16625</v>
      </c>
      <c r="I71" s="21">
        <v>1.1000000000000001</v>
      </c>
      <c r="J71" s="22">
        <f t="shared" ref="J71:J76" si="15">(I71*F71)</f>
        <v>14630.000000000002</v>
      </c>
      <c r="K71" s="21">
        <v>1</v>
      </c>
      <c r="L71" s="22">
        <f t="shared" si="14"/>
        <v>13300</v>
      </c>
      <c r="M71" s="3"/>
    </row>
    <row r="72" spans="1:13" x14ac:dyDescent="0.2">
      <c r="A72" s="17">
        <v>48</v>
      </c>
      <c r="B72" s="17">
        <v>422</v>
      </c>
      <c r="C72" s="17" t="s">
        <v>35</v>
      </c>
      <c r="D72" s="16" t="s">
        <v>30</v>
      </c>
      <c r="E72" s="17" t="s">
        <v>14</v>
      </c>
      <c r="F72" s="40">
        <v>5600</v>
      </c>
      <c r="G72" s="42">
        <v>2.7</v>
      </c>
      <c r="H72" s="22">
        <f t="shared" si="6"/>
        <v>15120.000000000002</v>
      </c>
      <c r="I72" s="21">
        <v>2.15</v>
      </c>
      <c r="J72" s="22">
        <f t="shared" si="15"/>
        <v>12040</v>
      </c>
      <c r="K72" s="21">
        <v>3</v>
      </c>
      <c r="L72" s="22">
        <f t="shared" si="14"/>
        <v>16800</v>
      </c>
      <c r="M72" s="3"/>
    </row>
    <row r="73" spans="1:13" x14ac:dyDescent="0.2">
      <c r="A73" s="17">
        <v>49</v>
      </c>
      <c r="B73" s="17" t="s">
        <v>39</v>
      </c>
      <c r="C73" s="17" t="s">
        <v>35</v>
      </c>
      <c r="D73" s="16" t="s">
        <v>18</v>
      </c>
      <c r="E73" s="17" t="s">
        <v>14</v>
      </c>
      <c r="F73" s="41">
        <v>2000</v>
      </c>
      <c r="G73" s="39">
        <v>5.6</v>
      </c>
      <c r="H73" s="22">
        <f t="shared" si="6"/>
        <v>11200</v>
      </c>
      <c r="I73" s="21">
        <v>3.35</v>
      </c>
      <c r="J73" s="22">
        <f t="shared" si="15"/>
        <v>6700</v>
      </c>
      <c r="K73" s="21">
        <v>4</v>
      </c>
      <c r="L73" s="22">
        <f t="shared" si="14"/>
        <v>8000</v>
      </c>
      <c r="M73" s="3"/>
    </row>
    <row r="74" spans="1:13" x14ac:dyDescent="0.2">
      <c r="A74" s="17">
        <v>50</v>
      </c>
      <c r="B74" s="17">
        <v>614</v>
      </c>
      <c r="C74" s="17" t="s">
        <v>35</v>
      </c>
      <c r="D74" s="16" t="s">
        <v>26</v>
      </c>
      <c r="E74" s="17" t="s">
        <v>27</v>
      </c>
      <c r="F74" s="41">
        <v>1</v>
      </c>
      <c r="G74" s="39">
        <v>8000</v>
      </c>
      <c r="H74" s="22">
        <f t="shared" si="6"/>
        <v>8000</v>
      </c>
      <c r="I74" s="21">
        <v>7500</v>
      </c>
      <c r="J74" s="22">
        <f t="shared" si="15"/>
        <v>7500</v>
      </c>
      <c r="K74" s="21">
        <v>11000</v>
      </c>
      <c r="L74" s="22">
        <f t="shared" si="14"/>
        <v>11000</v>
      </c>
      <c r="M74" s="33"/>
    </row>
    <row r="75" spans="1:13" x14ac:dyDescent="0.2">
      <c r="A75" s="17">
        <v>51</v>
      </c>
      <c r="B75" s="17">
        <v>624</v>
      </c>
      <c r="C75" s="17" t="s">
        <v>35</v>
      </c>
      <c r="D75" s="16" t="s">
        <v>28</v>
      </c>
      <c r="E75" s="17" t="s">
        <v>27</v>
      </c>
      <c r="F75" s="41">
        <v>1</v>
      </c>
      <c r="G75" s="39">
        <v>7500</v>
      </c>
      <c r="H75" s="22">
        <f t="shared" si="6"/>
        <v>7500</v>
      </c>
      <c r="I75" s="21">
        <v>6500</v>
      </c>
      <c r="J75" s="22">
        <f t="shared" si="15"/>
        <v>6500</v>
      </c>
      <c r="K75" s="21">
        <v>4000</v>
      </c>
      <c r="L75" s="22">
        <f t="shared" si="14"/>
        <v>4000</v>
      </c>
      <c r="M75" s="36"/>
    </row>
    <row r="76" spans="1:13" x14ac:dyDescent="0.2">
      <c r="A76" s="17">
        <v>52</v>
      </c>
      <c r="B76" s="17">
        <v>103.05</v>
      </c>
      <c r="C76" s="17" t="s">
        <v>35</v>
      </c>
      <c r="D76" s="16" t="s">
        <v>29</v>
      </c>
      <c r="E76" s="17" t="s">
        <v>27</v>
      </c>
      <c r="F76" s="41">
        <v>1</v>
      </c>
      <c r="G76" s="39">
        <v>1200</v>
      </c>
      <c r="H76" s="22">
        <f t="shared" si="6"/>
        <v>1200</v>
      </c>
      <c r="I76" s="21">
        <v>500</v>
      </c>
      <c r="J76" s="22">
        <f t="shared" si="15"/>
        <v>500</v>
      </c>
      <c r="K76" s="21">
        <v>2000</v>
      </c>
      <c r="L76" s="22">
        <f t="shared" si="14"/>
        <v>2000</v>
      </c>
      <c r="M76" s="33"/>
    </row>
    <row r="77" spans="1:13" ht="16.5" customHeight="1" x14ac:dyDescent="0.2">
      <c r="A77" s="17"/>
      <c r="B77" s="17"/>
      <c r="C77" s="17"/>
      <c r="D77" s="37"/>
      <c r="E77" s="17"/>
      <c r="F77" s="29"/>
      <c r="G77" s="22"/>
      <c r="H77" s="30">
        <f>SUM(H69:H76)</f>
        <v>126321</v>
      </c>
      <c r="I77" s="31"/>
      <c r="J77" s="32">
        <f>SUM(J69:J76)</f>
        <v>104052.1</v>
      </c>
      <c r="K77" s="31"/>
      <c r="L77" s="32">
        <f>SUM(L69:L76)</f>
        <v>107280</v>
      </c>
      <c r="M77" s="36"/>
    </row>
    <row r="78" spans="1:13" x14ac:dyDescent="0.2">
      <c r="A78" s="17"/>
      <c r="B78" s="17"/>
      <c r="C78" s="17"/>
      <c r="D78" s="37"/>
      <c r="E78" s="17"/>
      <c r="F78" s="29"/>
      <c r="G78" s="22"/>
      <c r="H78" s="32"/>
      <c r="I78" s="31"/>
      <c r="J78" s="34">
        <f>((J77-H77)/H77)*100</f>
        <v>-17.628818644564241</v>
      </c>
      <c r="K78" s="35"/>
      <c r="L78" s="34">
        <f>((L77-H77)/H77)*100</f>
        <v>-15.073503217992258</v>
      </c>
      <c r="M78" s="33"/>
    </row>
    <row r="79" spans="1:13" x14ac:dyDescent="0.2">
      <c r="A79" s="17"/>
      <c r="B79" s="17"/>
      <c r="C79" s="17"/>
      <c r="D79" s="37"/>
      <c r="E79" s="17"/>
      <c r="F79" s="29"/>
      <c r="G79" s="22"/>
      <c r="H79" s="3"/>
      <c r="I79" s="31"/>
      <c r="J79" s="32"/>
      <c r="K79" s="31"/>
      <c r="L79" s="32"/>
      <c r="M79" s="33"/>
    </row>
    <row r="80" spans="1:13" x14ac:dyDescent="0.2">
      <c r="A80" s="17"/>
      <c r="B80" s="17"/>
      <c r="C80" s="17"/>
      <c r="D80" s="57" t="s">
        <v>42</v>
      </c>
      <c r="E80" s="17"/>
      <c r="F80" s="29"/>
      <c r="G80" s="22"/>
      <c r="H80" s="3"/>
      <c r="I80" s="31"/>
      <c r="J80" s="32"/>
      <c r="K80" s="31"/>
      <c r="L80" s="32"/>
      <c r="M80" s="33"/>
    </row>
    <row r="81" spans="1:13" x14ac:dyDescent="0.2">
      <c r="A81" s="17">
        <v>53</v>
      </c>
      <c r="B81" s="17">
        <v>422</v>
      </c>
      <c r="C81" s="17" t="s">
        <v>43</v>
      </c>
      <c r="D81" s="37" t="s">
        <v>12</v>
      </c>
      <c r="E81" s="17" t="s">
        <v>11</v>
      </c>
      <c r="F81" s="29">
        <v>16050</v>
      </c>
      <c r="G81" s="22">
        <v>1.25</v>
      </c>
      <c r="H81" s="22">
        <f t="shared" ref="H81:H88" si="16">(G81*F81)</f>
        <v>20062.5</v>
      </c>
      <c r="I81" s="31">
        <v>1.1000000000000001</v>
      </c>
      <c r="J81" s="22">
        <f t="shared" ref="J81:J88" si="17">(I81*F81)</f>
        <v>17655</v>
      </c>
      <c r="K81" s="31">
        <v>1</v>
      </c>
      <c r="L81" s="22">
        <f t="shared" ref="L81:L88" si="18">(K81*F81)</f>
        <v>16050</v>
      </c>
      <c r="M81" s="33"/>
    </row>
    <row r="82" spans="1:13" x14ac:dyDescent="0.2">
      <c r="A82" s="17">
        <v>54</v>
      </c>
      <c r="B82" s="17">
        <v>422</v>
      </c>
      <c r="C82" s="17" t="s">
        <v>43</v>
      </c>
      <c r="D82" s="37" t="s">
        <v>30</v>
      </c>
      <c r="E82" s="17" t="s">
        <v>14</v>
      </c>
      <c r="F82" s="29">
        <v>6750</v>
      </c>
      <c r="G82" s="22">
        <v>2.6</v>
      </c>
      <c r="H82" s="22">
        <f t="shared" si="16"/>
        <v>17550</v>
      </c>
      <c r="I82" s="31">
        <v>2.15</v>
      </c>
      <c r="J82" s="22">
        <f t="shared" si="17"/>
        <v>14512.5</v>
      </c>
      <c r="K82" s="31">
        <v>3</v>
      </c>
      <c r="L82" s="22">
        <f t="shared" si="18"/>
        <v>20250</v>
      </c>
      <c r="M82" s="33"/>
    </row>
    <row r="83" spans="1:13" x14ac:dyDescent="0.2">
      <c r="A83" s="17">
        <v>55</v>
      </c>
      <c r="B83" s="17">
        <v>407</v>
      </c>
      <c r="C83" s="17" t="s">
        <v>43</v>
      </c>
      <c r="D83" s="37" t="s">
        <v>15</v>
      </c>
      <c r="E83" s="17" t="s">
        <v>14</v>
      </c>
      <c r="F83" s="29">
        <v>185</v>
      </c>
      <c r="G83" s="22">
        <v>3.5</v>
      </c>
      <c r="H83" s="22">
        <f t="shared" si="16"/>
        <v>647.5</v>
      </c>
      <c r="I83" s="31">
        <v>2.35</v>
      </c>
      <c r="J83" s="22">
        <f t="shared" si="17"/>
        <v>434.75</v>
      </c>
      <c r="K83" s="31">
        <v>5</v>
      </c>
      <c r="L83" s="22">
        <f t="shared" si="18"/>
        <v>925</v>
      </c>
      <c r="M83" s="33"/>
    </row>
    <row r="84" spans="1:13" x14ac:dyDescent="0.2">
      <c r="A84" s="17">
        <v>56</v>
      </c>
      <c r="B84" s="17">
        <v>441</v>
      </c>
      <c r="C84" s="17" t="s">
        <v>43</v>
      </c>
      <c r="D84" s="37" t="s">
        <v>44</v>
      </c>
      <c r="E84" s="17" t="s">
        <v>17</v>
      </c>
      <c r="F84" s="29">
        <v>66</v>
      </c>
      <c r="G84" s="22">
        <v>325</v>
      </c>
      <c r="H84" s="22">
        <f t="shared" si="16"/>
        <v>21450</v>
      </c>
      <c r="I84" s="31">
        <v>275</v>
      </c>
      <c r="J84" s="22">
        <f t="shared" si="17"/>
        <v>18150</v>
      </c>
      <c r="K84" s="31">
        <v>295</v>
      </c>
      <c r="L84" s="22">
        <f t="shared" si="18"/>
        <v>19470</v>
      </c>
      <c r="M84" s="33"/>
    </row>
    <row r="85" spans="1:13" x14ac:dyDescent="0.2">
      <c r="A85" s="17">
        <v>57</v>
      </c>
      <c r="B85" s="17" t="s">
        <v>39</v>
      </c>
      <c r="C85" s="17" t="s">
        <v>43</v>
      </c>
      <c r="D85" s="37" t="s">
        <v>18</v>
      </c>
      <c r="E85" s="17" t="s">
        <v>14</v>
      </c>
      <c r="F85" s="29">
        <v>2410</v>
      </c>
      <c r="G85" s="22">
        <v>6</v>
      </c>
      <c r="H85" s="22">
        <f t="shared" si="16"/>
        <v>14460</v>
      </c>
      <c r="I85" s="31">
        <v>3.35</v>
      </c>
      <c r="J85" s="22">
        <f t="shared" si="17"/>
        <v>8073.5</v>
      </c>
      <c r="K85" s="31">
        <v>4</v>
      </c>
      <c r="L85" s="22">
        <f t="shared" si="18"/>
        <v>9640</v>
      </c>
      <c r="M85" s="33"/>
    </row>
    <row r="86" spans="1:13" x14ac:dyDescent="0.2">
      <c r="A86" s="17">
        <v>58</v>
      </c>
      <c r="B86" s="17">
        <v>614</v>
      </c>
      <c r="C86" s="17" t="s">
        <v>43</v>
      </c>
      <c r="D86" s="37" t="s">
        <v>45</v>
      </c>
      <c r="E86" s="17" t="s">
        <v>27</v>
      </c>
      <c r="F86" s="29">
        <v>1</v>
      </c>
      <c r="G86" s="22">
        <v>4000</v>
      </c>
      <c r="H86" s="22">
        <f t="shared" si="16"/>
        <v>4000</v>
      </c>
      <c r="I86" s="31">
        <v>7500</v>
      </c>
      <c r="J86" s="22">
        <f t="shared" si="17"/>
        <v>7500</v>
      </c>
      <c r="K86" s="31">
        <v>9500</v>
      </c>
      <c r="L86" s="22">
        <f t="shared" si="18"/>
        <v>9500</v>
      </c>
      <c r="M86" s="33"/>
    </row>
    <row r="87" spans="1:13" x14ac:dyDescent="0.2">
      <c r="A87" s="17">
        <v>59</v>
      </c>
      <c r="B87" s="17">
        <v>624</v>
      </c>
      <c r="C87" s="17" t="s">
        <v>43</v>
      </c>
      <c r="D87" s="37" t="s">
        <v>28</v>
      </c>
      <c r="E87" s="17" t="s">
        <v>27</v>
      </c>
      <c r="F87" s="29">
        <v>1</v>
      </c>
      <c r="G87" s="22">
        <v>2000</v>
      </c>
      <c r="H87" s="22">
        <f t="shared" si="16"/>
        <v>2000</v>
      </c>
      <c r="I87" s="31">
        <v>6500</v>
      </c>
      <c r="J87" s="22">
        <f t="shared" si="17"/>
        <v>6500</v>
      </c>
      <c r="K87" s="31">
        <v>4500</v>
      </c>
      <c r="L87" s="22">
        <f t="shared" si="18"/>
        <v>4500</v>
      </c>
      <c r="M87" s="33"/>
    </row>
    <row r="88" spans="1:13" x14ac:dyDescent="0.2">
      <c r="A88" s="17">
        <v>60</v>
      </c>
      <c r="B88" s="17">
        <v>103.05</v>
      </c>
      <c r="C88" s="17" t="s">
        <v>43</v>
      </c>
      <c r="D88" s="37" t="s">
        <v>29</v>
      </c>
      <c r="E88" s="17" t="s">
        <v>27</v>
      </c>
      <c r="F88" s="29">
        <v>1</v>
      </c>
      <c r="G88" s="22">
        <v>900</v>
      </c>
      <c r="H88" s="22">
        <f t="shared" si="16"/>
        <v>900</v>
      </c>
      <c r="I88" s="31">
        <v>500</v>
      </c>
      <c r="J88" s="22">
        <f t="shared" si="17"/>
        <v>500</v>
      </c>
      <c r="K88" s="31">
        <v>1000</v>
      </c>
      <c r="L88" s="22">
        <f t="shared" si="18"/>
        <v>1000</v>
      </c>
      <c r="M88" s="33"/>
    </row>
    <row r="89" spans="1:13" x14ac:dyDescent="0.2">
      <c r="A89" s="17"/>
      <c r="B89" s="17"/>
      <c r="C89" s="17"/>
      <c r="D89" s="37"/>
      <c r="E89" s="17"/>
      <c r="F89" s="29"/>
      <c r="G89" s="22"/>
      <c r="H89" s="33">
        <f>SUM(H81:H88)</f>
        <v>81070</v>
      </c>
      <c r="I89" s="31"/>
      <c r="J89" s="32">
        <f>SUM(J81:J88)</f>
        <v>73325.75</v>
      </c>
      <c r="K89" s="31"/>
      <c r="L89" s="32">
        <f>SUM(L81:L88)</f>
        <v>81335</v>
      </c>
      <c r="M89" s="33"/>
    </row>
    <row r="90" spans="1:13" x14ac:dyDescent="0.2">
      <c r="A90" s="17"/>
      <c r="B90" s="17"/>
      <c r="C90" s="17"/>
      <c r="D90" s="37"/>
      <c r="E90" s="17"/>
      <c r="F90" s="29"/>
      <c r="G90" s="22"/>
      <c r="H90" s="3"/>
      <c r="I90" s="31"/>
      <c r="J90" s="34">
        <f>((J89-H89)/H89)*100</f>
        <v>-9.5525471814481318</v>
      </c>
      <c r="K90" s="31"/>
      <c r="L90" s="34">
        <f>((L89-H89)/H89)*100</f>
        <v>0.32687800666091033</v>
      </c>
      <c r="M90" s="33"/>
    </row>
    <row r="91" spans="1:13" x14ac:dyDescent="0.2">
      <c r="A91" s="17"/>
      <c r="B91" s="17"/>
      <c r="C91" s="17"/>
      <c r="D91" s="37"/>
      <c r="E91" s="17"/>
      <c r="F91" s="29"/>
      <c r="G91" s="22"/>
      <c r="H91" s="3"/>
      <c r="I91" s="31"/>
      <c r="J91" s="32"/>
      <c r="K91" s="31"/>
      <c r="L91" s="32"/>
      <c r="M91" s="33"/>
    </row>
    <row r="92" spans="1:13" ht="15" x14ac:dyDescent="0.25">
      <c r="A92" s="17"/>
      <c r="B92" s="17"/>
      <c r="C92" s="17"/>
      <c r="D92" s="43" t="s">
        <v>37</v>
      </c>
      <c r="E92" s="17"/>
      <c r="F92" s="29"/>
      <c r="G92" s="22"/>
      <c r="H92" s="47">
        <f>(H89+H77+H65+H54+H41+H30+H19)</f>
        <v>1364501</v>
      </c>
      <c r="I92" s="48"/>
      <c r="J92" s="47">
        <f>(J89+J77+J65+J54+J41+J30+J19)</f>
        <v>1118558.45</v>
      </c>
      <c r="K92" s="48"/>
      <c r="L92" s="47">
        <f>(L89+L77+L65+L54+L41+L30+L19)</f>
        <v>1178717</v>
      </c>
      <c r="M92" s="3"/>
    </row>
    <row r="93" spans="1:13" ht="15" x14ac:dyDescent="0.25">
      <c r="A93" s="17"/>
      <c r="B93" s="17"/>
      <c r="C93" s="17"/>
      <c r="D93" s="43"/>
      <c r="E93" s="17"/>
      <c r="F93" s="40"/>
      <c r="G93" s="37"/>
      <c r="H93" s="49"/>
      <c r="I93" s="31"/>
      <c r="J93" s="34">
        <f>((J92-H92)/H92)*100</f>
        <v>-18.024358355178929</v>
      </c>
      <c r="K93" s="35"/>
      <c r="L93" s="34">
        <f>((L92-H92)/H92)*100</f>
        <v>-13.615526848276401</v>
      </c>
      <c r="M93" s="3"/>
    </row>
    <row r="94" spans="1:13" ht="15" x14ac:dyDescent="0.25">
      <c r="A94" s="17"/>
      <c r="B94" s="17"/>
      <c r="C94" s="17"/>
      <c r="D94" s="50"/>
      <c r="E94" s="44"/>
      <c r="F94" s="45"/>
      <c r="G94" s="46"/>
      <c r="H94" s="32"/>
      <c r="I94" s="31"/>
      <c r="J94" s="32"/>
      <c r="K94" s="31"/>
      <c r="L94" s="32"/>
      <c r="M94" s="3"/>
    </row>
    <row r="95" spans="1:13" ht="15" x14ac:dyDescent="0.25">
      <c r="A95" s="17"/>
      <c r="B95" s="17"/>
      <c r="C95" s="17"/>
      <c r="D95" s="51" t="s">
        <v>49</v>
      </c>
      <c r="E95" s="44"/>
      <c r="F95" s="45"/>
      <c r="G95" s="46"/>
      <c r="H95" s="32"/>
      <c r="I95" s="52"/>
      <c r="J95" s="32"/>
      <c r="K95" s="52"/>
      <c r="L95" s="32"/>
      <c r="M95" s="3"/>
    </row>
    <row r="96" spans="1:13" x14ac:dyDescent="0.2">
      <c r="A96" s="17">
        <v>61</v>
      </c>
      <c r="B96" s="17">
        <v>422</v>
      </c>
      <c r="C96" s="17" t="s">
        <v>21</v>
      </c>
      <c r="D96" s="16" t="s">
        <v>12</v>
      </c>
      <c r="E96" s="17" t="s">
        <v>11</v>
      </c>
      <c r="F96" s="40">
        <v>3460</v>
      </c>
      <c r="G96" s="37">
        <v>1.25</v>
      </c>
      <c r="H96" s="22">
        <f t="shared" ref="H96:H103" si="19">(G96*F96)</f>
        <v>4325</v>
      </c>
      <c r="I96" s="21">
        <v>1.1000000000000001</v>
      </c>
      <c r="J96" s="22">
        <f t="shared" ref="J96:J103" si="20">(I96*F96)</f>
        <v>3806.0000000000005</v>
      </c>
      <c r="K96" s="21">
        <v>1</v>
      </c>
      <c r="L96" s="22">
        <f t="shared" ref="L96:L103" si="21">(K96*F96)</f>
        <v>3460</v>
      </c>
      <c r="M96" s="3"/>
    </row>
    <row r="97" spans="1:18" x14ac:dyDescent="0.2">
      <c r="A97" s="17">
        <v>62</v>
      </c>
      <c r="B97" s="17">
        <v>422</v>
      </c>
      <c r="C97" s="17" t="s">
        <v>21</v>
      </c>
      <c r="D97" s="16" t="s">
        <v>30</v>
      </c>
      <c r="E97" s="17" t="s">
        <v>14</v>
      </c>
      <c r="F97" s="40">
        <v>1460</v>
      </c>
      <c r="G97" s="37">
        <v>2.95</v>
      </c>
      <c r="H97" s="22">
        <f t="shared" si="19"/>
        <v>4307</v>
      </c>
      <c r="I97" s="21">
        <v>2.15</v>
      </c>
      <c r="J97" s="22">
        <f t="shared" si="20"/>
        <v>3139</v>
      </c>
      <c r="K97" s="21">
        <v>3</v>
      </c>
      <c r="L97" s="22">
        <f t="shared" si="21"/>
        <v>4380</v>
      </c>
      <c r="M97" s="3"/>
    </row>
    <row r="98" spans="1:18" x14ac:dyDescent="0.2">
      <c r="A98" s="17">
        <v>63</v>
      </c>
      <c r="B98" s="17">
        <v>407</v>
      </c>
      <c r="C98" s="17" t="s">
        <v>21</v>
      </c>
      <c r="D98" s="16" t="s">
        <v>15</v>
      </c>
      <c r="E98" s="17" t="s">
        <v>14</v>
      </c>
      <c r="F98" s="40">
        <v>20</v>
      </c>
      <c r="G98" s="37">
        <v>3.5</v>
      </c>
      <c r="H98" s="22">
        <f t="shared" si="19"/>
        <v>70</v>
      </c>
      <c r="I98" s="21">
        <v>2.35</v>
      </c>
      <c r="J98" s="22">
        <f t="shared" si="20"/>
        <v>47</v>
      </c>
      <c r="K98" s="21">
        <v>5</v>
      </c>
      <c r="L98" s="22">
        <f t="shared" si="21"/>
        <v>100</v>
      </c>
      <c r="M98" s="3"/>
    </row>
    <row r="99" spans="1:18" x14ac:dyDescent="0.2">
      <c r="A99" s="17">
        <v>64</v>
      </c>
      <c r="B99" s="17">
        <v>449</v>
      </c>
      <c r="C99" s="17" t="s">
        <v>21</v>
      </c>
      <c r="D99" s="16" t="s">
        <v>31</v>
      </c>
      <c r="E99" s="17" t="s">
        <v>17</v>
      </c>
      <c r="F99" s="40">
        <v>7</v>
      </c>
      <c r="G99" s="37">
        <v>325</v>
      </c>
      <c r="H99" s="22">
        <f t="shared" si="19"/>
        <v>2275</v>
      </c>
      <c r="I99" s="21">
        <v>350</v>
      </c>
      <c r="J99" s="22">
        <f t="shared" si="20"/>
        <v>2450</v>
      </c>
      <c r="K99" s="21">
        <v>415</v>
      </c>
      <c r="L99" s="22">
        <f t="shared" si="21"/>
        <v>2905</v>
      </c>
      <c r="M99" s="33"/>
    </row>
    <row r="100" spans="1:18" x14ac:dyDescent="0.2">
      <c r="A100" s="17">
        <v>65</v>
      </c>
      <c r="B100" s="17" t="s">
        <v>39</v>
      </c>
      <c r="C100" s="17" t="s">
        <v>21</v>
      </c>
      <c r="D100" s="16" t="s">
        <v>18</v>
      </c>
      <c r="E100" s="17" t="s">
        <v>14</v>
      </c>
      <c r="F100" s="40">
        <v>260</v>
      </c>
      <c r="G100" s="37">
        <v>6</v>
      </c>
      <c r="H100" s="22">
        <f t="shared" si="19"/>
        <v>1560</v>
      </c>
      <c r="I100" s="21">
        <v>3.35</v>
      </c>
      <c r="J100" s="22">
        <f t="shared" si="20"/>
        <v>871</v>
      </c>
      <c r="K100" s="21">
        <v>4</v>
      </c>
      <c r="L100" s="22">
        <f t="shared" si="21"/>
        <v>1040</v>
      </c>
      <c r="M100" s="3"/>
    </row>
    <row r="101" spans="1:18" ht="15" x14ac:dyDescent="0.25">
      <c r="A101" s="17">
        <v>66</v>
      </c>
      <c r="B101" s="17">
        <v>614</v>
      </c>
      <c r="C101" s="17" t="s">
        <v>21</v>
      </c>
      <c r="D101" s="16" t="s">
        <v>26</v>
      </c>
      <c r="E101" s="17" t="s">
        <v>27</v>
      </c>
      <c r="F101" s="40">
        <v>1</v>
      </c>
      <c r="G101" s="37">
        <v>3000</v>
      </c>
      <c r="H101" s="22">
        <f t="shared" si="19"/>
        <v>3000</v>
      </c>
      <c r="I101" s="21">
        <v>900</v>
      </c>
      <c r="J101" s="22">
        <f t="shared" si="20"/>
        <v>900</v>
      </c>
      <c r="K101" s="21">
        <v>6000</v>
      </c>
      <c r="L101" s="22">
        <f t="shared" si="21"/>
        <v>6000</v>
      </c>
      <c r="M101" s="55"/>
    </row>
    <row r="102" spans="1:18" x14ac:dyDescent="0.2">
      <c r="A102" s="17">
        <v>67</v>
      </c>
      <c r="B102" s="17">
        <v>624</v>
      </c>
      <c r="C102" s="17" t="s">
        <v>21</v>
      </c>
      <c r="D102" s="16" t="s">
        <v>28</v>
      </c>
      <c r="E102" s="17" t="s">
        <v>27</v>
      </c>
      <c r="F102" s="40">
        <v>1</v>
      </c>
      <c r="G102" s="22">
        <v>2000</v>
      </c>
      <c r="H102" s="22">
        <f t="shared" si="19"/>
        <v>2000</v>
      </c>
      <c r="I102" s="21">
        <v>900</v>
      </c>
      <c r="J102" s="22">
        <f t="shared" si="20"/>
        <v>900</v>
      </c>
      <c r="K102" s="21">
        <v>2500</v>
      </c>
      <c r="L102" s="22">
        <f t="shared" si="21"/>
        <v>2500</v>
      </c>
      <c r="M102" s="36"/>
    </row>
    <row r="103" spans="1:18" x14ac:dyDescent="0.2">
      <c r="A103" s="17">
        <v>68</v>
      </c>
      <c r="B103" s="17">
        <v>103.05</v>
      </c>
      <c r="C103" s="17" t="s">
        <v>21</v>
      </c>
      <c r="D103" s="16" t="s">
        <v>29</v>
      </c>
      <c r="E103" s="17" t="s">
        <v>27</v>
      </c>
      <c r="F103" s="40">
        <v>1</v>
      </c>
      <c r="G103" s="22">
        <v>300</v>
      </c>
      <c r="H103" s="22">
        <f t="shared" si="19"/>
        <v>300</v>
      </c>
      <c r="I103" s="21">
        <v>500</v>
      </c>
      <c r="J103" s="22">
        <f t="shared" si="20"/>
        <v>500</v>
      </c>
      <c r="K103" s="21">
        <v>1000</v>
      </c>
      <c r="L103" s="22">
        <f t="shared" si="21"/>
        <v>1000</v>
      </c>
    </row>
    <row r="104" spans="1:18" x14ac:dyDescent="0.2">
      <c r="A104" s="17"/>
      <c r="B104" s="17"/>
      <c r="C104" s="17"/>
      <c r="D104" s="16"/>
      <c r="E104" s="17"/>
      <c r="F104" s="40"/>
      <c r="G104" s="37"/>
      <c r="H104" s="32">
        <f>SUM(H96:H103)</f>
        <v>17837</v>
      </c>
      <c r="I104" s="67"/>
      <c r="J104" s="32">
        <f>SUM(J96:J103)</f>
        <v>12613</v>
      </c>
      <c r="K104" s="21"/>
      <c r="L104" s="32">
        <f>SUM(L96:L103)</f>
        <v>21385</v>
      </c>
    </row>
    <row r="105" spans="1:18" s="3" customFormat="1" x14ac:dyDescent="0.2">
      <c r="A105" s="53"/>
      <c r="B105" s="53"/>
      <c r="C105" s="53"/>
      <c r="D105" s="62"/>
      <c r="E105" s="53"/>
      <c r="F105" s="63"/>
      <c r="G105" s="64"/>
      <c r="H105" s="65"/>
      <c r="I105" s="66"/>
      <c r="J105" s="70">
        <f>((J104-H104)/H104)*100</f>
        <v>-29.287436228065257</v>
      </c>
      <c r="K105" s="66"/>
      <c r="L105" s="70">
        <f>((L104-H104)/H104)*100</f>
        <v>19.891237315692102</v>
      </c>
      <c r="M105"/>
      <c r="N105"/>
      <c r="O105"/>
      <c r="P105"/>
      <c r="Q105"/>
      <c r="R105"/>
    </row>
    <row r="106" spans="1:18" s="3" customFormat="1" x14ac:dyDescent="0.2">
      <c r="A106" s="9"/>
      <c r="B106" s="9"/>
      <c r="C106" s="9"/>
      <c r="D106" s="61" t="s">
        <v>47</v>
      </c>
      <c r="E106" s="9"/>
      <c r="F106" s="77"/>
      <c r="G106" s="10"/>
      <c r="H106" s="20"/>
      <c r="I106" s="78"/>
      <c r="J106" s="20"/>
      <c r="K106" s="78"/>
      <c r="L106" s="20"/>
      <c r="M106"/>
      <c r="N106"/>
      <c r="O106"/>
      <c r="P106"/>
      <c r="Q106"/>
      <c r="R106"/>
    </row>
    <row r="107" spans="1:18" s="3" customFormat="1" x14ac:dyDescent="0.2">
      <c r="A107" s="17">
        <v>69</v>
      </c>
      <c r="B107" s="17">
        <v>422</v>
      </c>
      <c r="C107" s="17" t="s">
        <v>21</v>
      </c>
      <c r="D107" s="16" t="s">
        <v>12</v>
      </c>
      <c r="E107" s="17" t="s">
        <v>11</v>
      </c>
      <c r="F107" s="40">
        <v>4010</v>
      </c>
      <c r="G107" s="37">
        <v>1.25</v>
      </c>
      <c r="H107" s="22">
        <f t="shared" ref="H107:H114" si="22">(G107*F107)</f>
        <v>5012.5</v>
      </c>
      <c r="I107" s="21">
        <v>1.1000000000000001</v>
      </c>
      <c r="J107" s="22">
        <f t="shared" ref="J107:J114" si="23">(I107*F107)</f>
        <v>4411</v>
      </c>
      <c r="K107" s="21">
        <v>1</v>
      </c>
      <c r="L107" s="22">
        <f t="shared" ref="L107:L114" si="24">(K107*F107)</f>
        <v>4010</v>
      </c>
      <c r="M107"/>
      <c r="N107"/>
      <c r="O107"/>
      <c r="P107"/>
      <c r="Q107"/>
      <c r="R107"/>
    </row>
    <row r="108" spans="1:18" s="3" customFormat="1" x14ac:dyDescent="0.2">
      <c r="A108" s="17">
        <v>70</v>
      </c>
      <c r="B108" s="17">
        <v>422</v>
      </c>
      <c r="C108" s="17" t="s">
        <v>21</v>
      </c>
      <c r="D108" s="16" t="s">
        <v>30</v>
      </c>
      <c r="E108" s="17" t="s">
        <v>14</v>
      </c>
      <c r="F108" s="40">
        <v>1690</v>
      </c>
      <c r="G108" s="37">
        <v>2.95</v>
      </c>
      <c r="H108" s="22">
        <f t="shared" si="22"/>
        <v>4985.5</v>
      </c>
      <c r="I108" s="21">
        <v>2.15</v>
      </c>
      <c r="J108" s="22">
        <f t="shared" si="23"/>
        <v>3633.5</v>
      </c>
      <c r="K108" s="21">
        <v>3</v>
      </c>
      <c r="L108" s="22">
        <f t="shared" si="24"/>
        <v>5070</v>
      </c>
      <c r="M108"/>
      <c r="N108"/>
      <c r="O108"/>
      <c r="P108"/>
      <c r="Q108"/>
      <c r="R108"/>
    </row>
    <row r="109" spans="1:18" s="3" customFormat="1" x14ac:dyDescent="0.2">
      <c r="A109" s="17">
        <v>71</v>
      </c>
      <c r="B109" s="17">
        <v>407</v>
      </c>
      <c r="C109" s="17" t="s">
        <v>21</v>
      </c>
      <c r="D109" s="16" t="s">
        <v>15</v>
      </c>
      <c r="E109" s="17" t="s">
        <v>17</v>
      </c>
      <c r="F109" s="40">
        <v>20</v>
      </c>
      <c r="G109" s="37">
        <v>3.5</v>
      </c>
      <c r="H109" s="22">
        <f t="shared" si="22"/>
        <v>70</v>
      </c>
      <c r="I109" s="21">
        <v>2.35</v>
      </c>
      <c r="J109" s="22">
        <f t="shared" si="23"/>
        <v>47</v>
      </c>
      <c r="K109" s="21">
        <v>5</v>
      </c>
      <c r="L109" s="22">
        <f t="shared" si="24"/>
        <v>100</v>
      </c>
      <c r="M109"/>
      <c r="N109"/>
      <c r="O109"/>
      <c r="P109"/>
      <c r="Q109"/>
      <c r="R109"/>
    </row>
    <row r="110" spans="1:18" s="3" customFormat="1" x14ac:dyDescent="0.2">
      <c r="A110" s="17">
        <v>72</v>
      </c>
      <c r="B110" s="17">
        <v>449</v>
      </c>
      <c r="C110" s="17" t="s">
        <v>21</v>
      </c>
      <c r="D110" s="16" t="s">
        <v>31</v>
      </c>
      <c r="E110" s="17" t="s">
        <v>17</v>
      </c>
      <c r="F110" s="40">
        <v>8</v>
      </c>
      <c r="G110" s="37">
        <v>325</v>
      </c>
      <c r="H110" s="22">
        <f t="shared" si="22"/>
        <v>2600</v>
      </c>
      <c r="I110" s="21">
        <v>350</v>
      </c>
      <c r="J110" s="22">
        <f t="shared" si="23"/>
        <v>2800</v>
      </c>
      <c r="K110" s="21">
        <v>375</v>
      </c>
      <c r="L110" s="22">
        <f t="shared" si="24"/>
        <v>3000</v>
      </c>
      <c r="M110"/>
      <c r="N110"/>
      <c r="O110"/>
      <c r="P110"/>
      <c r="Q110"/>
      <c r="R110"/>
    </row>
    <row r="111" spans="1:18" x14ac:dyDescent="0.2">
      <c r="A111" s="17">
        <v>73</v>
      </c>
      <c r="B111" s="17" t="s">
        <v>39</v>
      </c>
      <c r="C111" s="17" t="s">
        <v>21</v>
      </c>
      <c r="D111" s="16" t="s">
        <v>18</v>
      </c>
      <c r="E111" s="17" t="s">
        <v>11</v>
      </c>
      <c r="F111" s="40">
        <v>300</v>
      </c>
      <c r="G111" s="37">
        <v>6</v>
      </c>
      <c r="H111" s="22">
        <f t="shared" si="22"/>
        <v>1800</v>
      </c>
      <c r="I111" s="21">
        <v>3.35</v>
      </c>
      <c r="J111" s="22">
        <f t="shared" si="23"/>
        <v>1005</v>
      </c>
      <c r="K111" s="21">
        <v>4</v>
      </c>
      <c r="L111" s="22">
        <f t="shared" si="24"/>
        <v>1200</v>
      </c>
    </row>
    <row r="112" spans="1:18" x14ac:dyDescent="0.2">
      <c r="A112" s="17">
        <v>74</v>
      </c>
      <c r="B112" s="17">
        <v>614</v>
      </c>
      <c r="C112" s="17" t="s">
        <v>21</v>
      </c>
      <c r="D112" s="16" t="s">
        <v>26</v>
      </c>
      <c r="E112" s="17" t="s">
        <v>14</v>
      </c>
      <c r="F112" s="40">
        <v>1</v>
      </c>
      <c r="G112" s="37">
        <v>3000</v>
      </c>
      <c r="H112" s="22">
        <f t="shared" si="22"/>
        <v>3000</v>
      </c>
      <c r="I112" s="21">
        <v>1500</v>
      </c>
      <c r="J112" s="22">
        <f t="shared" si="23"/>
        <v>1500</v>
      </c>
      <c r="K112" s="21">
        <v>3500</v>
      </c>
      <c r="L112" s="22">
        <f t="shared" si="24"/>
        <v>3500</v>
      </c>
    </row>
    <row r="113" spans="1:12" x14ac:dyDescent="0.2">
      <c r="A113" s="17">
        <v>75</v>
      </c>
      <c r="B113" s="17">
        <v>624</v>
      </c>
      <c r="C113" s="17" t="s">
        <v>21</v>
      </c>
      <c r="D113" s="16" t="s">
        <v>28</v>
      </c>
      <c r="E113" s="17" t="s">
        <v>14</v>
      </c>
      <c r="F113" s="40">
        <v>1</v>
      </c>
      <c r="G113" s="37">
        <v>2000</v>
      </c>
      <c r="H113" s="22">
        <f t="shared" si="22"/>
        <v>2000</v>
      </c>
      <c r="I113" s="21">
        <v>1000</v>
      </c>
      <c r="J113" s="22">
        <f t="shared" si="23"/>
        <v>1000</v>
      </c>
      <c r="K113" s="21">
        <v>1250</v>
      </c>
      <c r="L113" s="22">
        <f t="shared" si="24"/>
        <v>1250</v>
      </c>
    </row>
    <row r="114" spans="1:12" x14ac:dyDescent="0.2">
      <c r="A114" s="17">
        <v>76</v>
      </c>
      <c r="B114" s="17">
        <v>103.05</v>
      </c>
      <c r="C114" s="17" t="s">
        <v>21</v>
      </c>
      <c r="D114" s="16" t="s">
        <v>29</v>
      </c>
      <c r="E114" s="17" t="s">
        <v>27</v>
      </c>
      <c r="F114" s="40">
        <v>1</v>
      </c>
      <c r="G114" s="37">
        <v>300</v>
      </c>
      <c r="H114" s="22">
        <f t="shared" si="22"/>
        <v>300</v>
      </c>
      <c r="I114" s="21">
        <v>500</v>
      </c>
      <c r="J114" s="22">
        <f t="shared" si="23"/>
        <v>500</v>
      </c>
      <c r="K114" s="21">
        <v>1000</v>
      </c>
      <c r="L114" s="22">
        <f t="shared" si="24"/>
        <v>1000</v>
      </c>
    </row>
    <row r="115" spans="1:12" x14ac:dyDescent="0.2">
      <c r="A115" s="17"/>
      <c r="B115" s="17"/>
      <c r="C115" s="17"/>
      <c r="D115" s="16"/>
      <c r="E115" s="17"/>
      <c r="F115" s="40"/>
      <c r="G115" s="37"/>
      <c r="H115" s="32">
        <f>SUM(H107:H114)</f>
        <v>19768</v>
      </c>
      <c r="I115" s="67"/>
      <c r="J115" s="32">
        <f>SUM(J107:J114)</f>
        <v>14896.5</v>
      </c>
      <c r="K115" s="21"/>
      <c r="L115" s="32">
        <f>SUM(L107:L114)</f>
        <v>19130</v>
      </c>
    </row>
    <row r="116" spans="1:12" x14ac:dyDescent="0.2">
      <c r="A116" s="17"/>
      <c r="B116" s="17"/>
      <c r="C116" s="17"/>
      <c r="D116" s="16"/>
      <c r="E116" s="17"/>
      <c r="F116" s="40"/>
      <c r="G116" s="37"/>
      <c r="H116" s="22"/>
      <c r="I116" s="21"/>
      <c r="J116" s="34">
        <f>((J115-H115)/H115)*100</f>
        <v>-24.643363010926748</v>
      </c>
      <c r="K116" s="21"/>
      <c r="L116" s="34">
        <f>((L115-H115)/H115)*100</f>
        <v>-3.2274382840955083</v>
      </c>
    </row>
    <row r="117" spans="1:12" x14ac:dyDescent="0.2">
      <c r="A117" s="17"/>
      <c r="B117" s="17"/>
      <c r="C117" s="17"/>
      <c r="D117" s="57" t="s">
        <v>48</v>
      </c>
      <c r="E117" s="17"/>
      <c r="F117" s="40"/>
      <c r="G117" s="37"/>
      <c r="H117" s="22"/>
      <c r="I117" s="21"/>
      <c r="J117" s="22"/>
      <c r="K117" s="21"/>
      <c r="L117" s="22"/>
    </row>
    <row r="118" spans="1:12" x14ac:dyDescent="0.2">
      <c r="A118" s="17">
        <v>77</v>
      </c>
      <c r="B118" s="17">
        <v>254</v>
      </c>
      <c r="C118" s="17" t="s">
        <v>23</v>
      </c>
      <c r="D118" s="16" t="s">
        <v>32</v>
      </c>
      <c r="E118" s="17" t="s">
        <v>11</v>
      </c>
      <c r="F118" s="40">
        <v>3000</v>
      </c>
      <c r="G118" s="37">
        <v>12</v>
      </c>
      <c r="H118" s="22">
        <f t="shared" ref="H118:H127" si="25">(G118*F118)</f>
        <v>36000</v>
      </c>
      <c r="I118" s="21">
        <v>3.5</v>
      </c>
      <c r="J118" s="22">
        <f t="shared" ref="J118:J127" si="26">(I118*F118)</f>
        <v>10500</v>
      </c>
      <c r="K118" s="21">
        <v>5</v>
      </c>
      <c r="L118" s="22">
        <f t="shared" ref="L118:L127" si="27">(K118*F118)</f>
        <v>15000</v>
      </c>
    </row>
    <row r="119" spans="1:12" x14ac:dyDescent="0.2">
      <c r="A119" s="17">
        <v>78</v>
      </c>
      <c r="B119" s="17">
        <v>407</v>
      </c>
      <c r="C119" s="17" t="s">
        <v>23</v>
      </c>
      <c r="D119" s="16" t="s">
        <v>15</v>
      </c>
      <c r="E119" s="17" t="s">
        <v>14</v>
      </c>
      <c r="F119" s="40">
        <v>790</v>
      </c>
      <c r="G119" s="37">
        <v>3</v>
      </c>
      <c r="H119" s="22">
        <f t="shared" si="25"/>
        <v>2370</v>
      </c>
      <c r="I119" s="21">
        <v>2.35</v>
      </c>
      <c r="J119" s="22">
        <f t="shared" si="26"/>
        <v>1856.5</v>
      </c>
      <c r="K119" s="21">
        <v>5</v>
      </c>
      <c r="L119" s="22">
        <f t="shared" si="27"/>
        <v>3950</v>
      </c>
    </row>
    <row r="120" spans="1:12" x14ac:dyDescent="0.2">
      <c r="A120" s="17">
        <v>79</v>
      </c>
      <c r="B120" s="17">
        <v>441</v>
      </c>
      <c r="C120" s="17" t="s">
        <v>23</v>
      </c>
      <c r="D120" s="16" t="s">
        <v>33</v>
      </c>
      <c r="E120" s="17" t="s">
        <v>17</v>
      </c>
      <c r="F120" s="40">
        <v>310</v>
      </c>
      <c r="G120" s="37">
        <v>320</v>
      </c>
      <c r="H120" s="22">
        <f t="shared" si="25"/>
        <v>99200</v>
      </c>
      <c r="I120" s="21">
        <v>275</v>
      </c>
      <c r="J120" s="22">
        <f t="shared" si="26"/>
        <v>85250</v>
      </c>
      <c r="K120" s="21">
        <v>325</v>
      </c>
      <c r="L120" s="22">
        <f t="shared" si="27"/>
        <v>100750</v>
      </c>
    </row>
    <row r="121" spans="1:12" x14ac:dyDescent="0.2">
      <c r="A121" s="17">
        <v>80</v>
      </c>
      <c r="B121" s="17">
        <v>441</v>
      </c>
      <c r="C121" s="17" t="s">
        <v>23</v>
      </c>
      <c r="D121" s="16" t="s">
        <v>34</v>
      </c>
      <c r="E121" s="17" t="s">
        <v>17</v>
      </c>
      <c r="F121" s="40">
        <v>5</v>
      </c>
      <c r="G121" s="37">
        <v>320</v>
      </c>
      <c r="H121" s="22">
        <f t="shared" si="25"/>
        <v>1600</v>
      </c>
      <c r="I121" s="21">
        <v>435</v>
      </c>
      <c r="J121" s="22">
        <f t="shared" si="26"/>
        <v>2175</v>
      </c>
      <c r="K121" s="21">
        <v>190</v>
      </c>
      <c r="L121" s="22">
        <f t="shared" si="27"/>
        <v>950</v>
      </c>
    </row>
    <row r="122" spans="1:12" x14ac:dyDescent="0.2">
      <c r="A122" s="17">
        <v>81</v>
      </c>
      <c r="B122" s="17">
        <v>422</v>
      </c>
      <c r="C122" s="17" t="s">
        <v>23</v>
      </c>
      <c r="D122" s="16" t="s">
        <v>12</v>
      </c>
      <c r="E122" s="17" t="s">
        <v>11</v>
      </c>
      <c r="F122" s="40">
        <v>10100</v>
      </c>
      <c r="G122" s="37">
        <v>1.25</v>
      </c>
      <c r="H122" s="22">
        <f t="shared" si="25"/>
        <v>12625</v>
      </c>
      <c r="I122" s="21">
        <v>1.1000000000000001</v>
      </c>
      <c r="J122" s="22">
        <f t="shared" si="26"/>
        <v>11110</v>
      </c>
      <c r="K122" s="21">
        <v>1</v>
      </c>
      <c r="L122" s="22">
        <f t="shared" si="27"/>
        <v>10100</v>
      </c>
    </row>
    <row r="123" spans="1:12" x14ac:dyDescent="0.2">
      <c r="A123" s="17">
        <v>82</v>
      </c>
      <c r="B123" s="17">
        <v>422</v>
      </c>
      <c r="C123" s="17" t="s">
        <v>23</v>
      </c>
      <c r="D123" s="16" t="s">
        <v>30</v>
      </c>
      <c r="E123" s="17" t="s">
        <v>14</v>
      </c>
      <c r="F123" s="40">
        <v>4250</v>
      </c>
      <c r="G123" s="37">
        <v>2.65</v>
      </c>
      <c r="H123" s="22">
        <f t="shared" si="25"/>
        <v>11262.5</v>
      </c>
      <c r="I123" s="21">
        <v>2.15</v>
      </c>
      <c r="J123" s="22">
        <f t="shared" si="26"/>
        <v>9137.5</v>
      </c>
      <c r="K123" s="21">
        <v>3</v>
      </c>
      <c r="L123" s="22">
        <f t="shared" si="27"/>
        <v>12750</v>
      </c>
    </row>
    <row r="124" spans="1:12" x14ac:dyDescent="0.2">
      <c r="A124" s="17">
        <v>83</v>
      </c>
      <c r="B124" s="17" t="s">
        <v>39</v>
      </c>
      <c r="C124" s="17" t="s">
        <v>23</v>
      </c>
      <c r="D124" s="16" t="s">
        <v>18</v>
      </c>
      <c r="E124" s="17" t="s">
        <v>14</v>
      </c>
      <c r="F124" s="40">
        <v>1520</v>
      </c>
      <c r="G124" s="37">
        <v>6</v>
      </c>
      <c r="H124" s="22">
        <f t="shared" si="25"/>
        <v>9120</v>
      </c>
      <c r="I124" s="21">
        <v>3.35</v>
      </c>
      <c r="J124" s="22">
        <f t="shared" si="26"/>
        <v>5092</v>
      </c>
      <c r="K124" s="21">
        <v>4</v>
      </c>
      <c r="L124" s="22">
        <f t="shared" si="27"/>
        <v>6080</v>
      </c>
    </row>
    <row r="125" spans="1:12" x14ac:dyDescent="0.2">
      <c r="A125" s="17">
        <v>84</v>
      </c>
      <c r="B125" s="17">
        <v>614</v>
      </c>
      <c r="C125" s="17" t="s">
        <v>23</v>
      </c>
      <c r="D125" s="16" t="s">
        <v>26</v>
      </c>
      <c r="E125" s="17" t="s">
        <v>27</v>
      </c>
      <c r="F125" s="40">
        <v>1</v>
      </c>
      <c r="G125" s="37">
        <v>5000</v>
      </c>
      <c r="H125" s="22">
        <f t="shared" si="25"/>
        <v>5000</v>
      </c>
      <c r="I125" s="21">
        <v>9000</v>
      </c>
      <c r="J125" s="22">
        <f t="shared" si="26"/>
        <v>9000</v>
      </c>
      <c r="K125" s="21">
        <v>14000</v>
      </c>
      <c r="L125" s="22">
        <f t="shared" si="27"/>
        <v>14000</v>
      </c>
    </row>
    <row r="126" spans="1:12" x14ac:dyDescent="0.2">
      <c r="A126" s="17">
        <v>85</v>
      </c>
      <c r="B126" s="17">
        <v>624</v>
      </c>
      <c r="C126" s="17" t="s">
        <v>23</v>
      </c>
      <c r="D126" s="16" t="s">
        <v>28</v>
      </c>
      <c r="E126" s="17" t="s">
        <v>27</v>
      </c>
      <c r="F126" s="40">
        <v>1</v>
      </c>
      <c r="G126" s="37">
        <v>3500</v>
      </c>
      <c r="H126" s="22">
        <f t="shared" si="25"/>
        <v>3500</v>
      </c>
      <c r="I126" s="21">
        <v>6500</v>
      </c>
      <c r="J126" s="22">
        <f t="shared" si="26"/>
        <v>6500</v>
      </c>
      <c r="K126" s="21">
        <v>4500</v>
      </c>
      <c r="L126" s="22">
        <f t="shared" si="27"/>
        <v>4500</v>
      </c>
    </row>
    <row r="127" spans="1:12" x14ac:dyDescent="0.2">
      <c r="A127" s="17">
        <v>86</v>
      </c>
      <c r="B127" s="17">
        <v>103.05</v>
      </c>
      <c r="C127" s="17" t="s">
        <v>23</v>
      </c>
      <c r="D127" s="16" t="s">
        <v>29</v>
      </c>
      <c r="E127" s="17" t="s">
        <v>27</v>
      </c>
      <c r="F127" s="40">
        <v>1</v>
      </c>
      <c r="G127" s="37">
        <v>1900</v>
      </c>
      <c r="H127" s="22">
        <f t="shared" si="25"/>
        <v>1900</v>
      </c>
      <c r="I127" s="21">
        <v>500</v>
      </c>
      <c r="J127" s="22">
        <f t="shared" si="26"/>
        <v>500</v>
      </c>
      <c r="K127" s="21">
        <v>1000</v>
      </c>
      <c r="L127" s="22">
        <f t="shared" si="27"/>
        <v>1000</v>
      </c>
    </row>
    <row r="128" spans="1:12" x14ac:dyDescent="0.2">
      <c r="A128" s="17"/>
      <c r="B128" s="17"/>
      <c r="C128" s="17"/>
      <c r="D128" s="16"/>
      <c r="E128" s="17"/>
      <c r="F128" s="40"/>
      <c r="G128" s="37"/>
      <c r="H128" s="32">
        <f>SUM(H118:H127)</f>
        <v>182577.5</v>
      </c>
      <c r="I128" s="67"/>
      <c r="J128" s="32">
        <f>SUM(J118:J127)</f>
        <v>141121</v>
      </c>
      <c r="K128" s="21"/>
      <c r="L128" s="32">
        <f>SUM(L118:L127)</f>
        <v>169080</v>
      </c>
    </row>
    <row r="129" spans="1:12" x14ac:dyDescent="0.2">
      <c r="A129" s="17"/>
      <c r="B129" s="17"/>
      <c r="C129" s="17"/>
      <c r="D129" s="16"/>
      <c r="E129" s="17"/>
      <c r="F129" s="40"/>
      <c r="G129" s="37"/>
      <c r="H129" s="22"/>
      <c r="I129" s="21"/>
      <c r="J129" s="34">
        <f>((J128-H128)/H128)*100</f>
        <v>-22.70624803165779</v>
      </c>
      <c r="K129" s="21"/>
      <c r="L129" s="34">
        <f>((L128-H128)/H128)*100</f>
        <v>-7.3927510235379499</v>
      </c>
    </row>
    <row r="130" spans="1:12" x14ac:dyDescent="0.2">
      <c r="A130" s="17"/>
      <c r="B130" s="17"/>
      <c r="C130" s="17"/>
      <c r="D130" s="16"/>
      <c r="E130" s="17"/>
      <c r="F130" s="40"/>
      <c r="G130" s="37"/>
      <c r="H130" s="22"/>
      <c r="I130" s="21"/>
      <c r="J130" s="22"/>
      <c r="K130" s="21"/>
      <c r="L130" s="22"/>
    </row>
    <row r="131" spans="1:12" x14ac:dyDescent="0.2">
      <c r="A131" s="17"/>
      <c r="B131" s="17"/>
      <c r="C131" s="17"/>
      <c r="D131" s="50" t="s">
        <v>54</v>
      </c>
      <c r="E131" s="17"/>
      <c r="F131" s="40"/>
      <c r="G131" s="37"/>
      <c r="H131" s="32">
        <f>(H92+H104+H115+H128)</f>
        <v>1584683.5</v>
      </c>
      <c r="I131" s="21"/>
      <c r="J131" s="32">
        <f>(J92+J104+J115+J128)</f>
        <v>1287188.95</v>
      </c>
      <c r="K131" s="21"/>
      <c r="L131" s="32">
        <f>(L92+L104+L115+L128)</f>
        <v>1388312</v>
      </c>
    </row>
    <row r="132" spans="1:12" x14ac:dyDescent="0.2">
      <c r="A132" s="53"/>
      <c r="B132" s="53"/>
      <c r="C132" s="53"/>
      <c r="D132" s="62"/>
      <c r="E132" s="53"/>
      <c r="F132" s="63"/>
      <c r="G132" s="64"/>
      <c r="H132" s="65"/>
      <c r="I132" s="66"/>
      <c r="J132" s="65"/>
      <c r="K132" s="66"/>
      <c r="L132" s="65"/>
    </row>
    <row r="174" spans="14:14" x14ac:dyDescent="0.2">
      <c r="N174" s="3"/>
    </row>
  </sheetData>
  <mergeCells count="3">
    <mergeCell ref="G4:H4"/>
    <mergeCell ref="I4:J4"/>
    <mergeCell ref="K4:L4"/>
  </mergeCells>
  <pageMargins left="0.5" right="0.25" top="0.5" bottom="0.25" header="0.3" footer="0.05"/>
  <pageSetup scale="65" orientation="landscape" r:id="rId1"/>
  <headerFooter alignWithMargins="0"/>
  <rowBreaks count="2" manualBreakCount="2">
    <brk id="55" max="11" man="1"/>
    <brk id="105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bids</vt:lpstr>
      <vt:lpstr>bids!Print_Area</vt:lpstr>
      <vt:lpstr>bids!Print_Titles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 Ross</dc:creator>
  <cp:lastModifiedBy>Sam Ross</cp:lastModifiedBy>
  <cp:lastPrinted>2026-03-12T14:26:39Z</cp:lastPrinted>
  <dcterms:created xsi:type="dcterms:W3CDTF">2026-03-10T20:36:30Z</dcterms:created>
  <dcterms:modified xsi:type="dcterms:W3CDTF">2026-03-12T14:44:11Z</dcterms:modified>
</cp:coreProperties>
</file>