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\2026 Construction\405\"/>
    </mc:Choice>
  </mc:AlternateContent>
  <xr:revisionPtr revIDLastSave="0" documentId="13_ncr:1_{17F85126-D2E4-4BDA-81EE-0DD93EA7A8E3}" xr6:coauthVersionLast="47" xr6:coauthVersionMax="47" xr10:uidLastSave="{00000000-0000-0000-0000-000000000000}"/>
  <bookViews>
    <workbookView xWindow="-120" yWindow="-120" windowWidth="29040" windowHeight="15840" xr2:uid="{66D9ECED-31FC-48C3-B090-2C3138946CD5}"/>
  </bookViews>
  <sheets>
    <sheet name="Estimate" sheetId="1" r:id="rId1"/>
  </sheets>
  <definedNames>
    <definedName name="_xlnm.Print_Area" localSheetId="0">Estimate!$A$1:$J$155</definedName>
    <definedName name="_xlnm.Print_Titles" localSheetId="0">Estimate!$1:$6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1" l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34" i="1" s="1"/>
  <c r="L148" i="1"/>
  <c r="L147" i="1"/>
  <c r="L146" i="1"/>
  <c r="L145" i="1"/>
  <c r="L144" i="1"/>
  <c r="L143" i="1"/>
  <c r="L142" i="1"/>
  <c r="L141" i="1"/>
  <c r="L140" i="1"/>
  <c r="L139" i="1"/>
  <c r="L138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L64" i="1"/>
  <c r="L92" i="1"/>
  <c r="L91" i="1"/>
  <c r="L90" i="1"/>
  <c r="L89" i="1"/>
  <c r="L88" i="1"/>
  <c r="L87" i="1"/>
  <c r="L86" i="1"/>
  <c r="L85" i="1"/>
  <c r="L84" i="1"/>
  <c r="L83" i="1"/>
  <c r="L93" i="1" s="1"/>
  <c r="L82" i="1"/>
  <c r="L81" i="1"/>
  <c r="L80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93" i="1" s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77" i="1" s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J134" i="1" l="1"/>
  <c r="J149" i="1"/>
  <c r="H93" i="1"/>
  <c r="J94" i="1" s="1"/>
  <c r="H77" i="1"/>
  <c r="H149" i="1"/>
  <c r="H119" i="1"/>
  <c r="H134" i="1" s="1"/>
  <c r="J135" i="1" s="1"/>
  <c r="H115" i="1" l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L137" i="1" l="1"/>
  <c r="L99" i="1"/>
  <c r="L116" i="1" s="1"/>
  <c r="J99" i="1"/>
  <c r="J116" i="1" s="1"/>
  <c r="H99" i="1"/>
  <c r="H116" i="1" s="1"/>
  <c r="J117" i="1" s="1"/>
  <c r="L76" i="1"/>
  <c r="L75" i="1"/>
  <c r="L74" i="1"/>
  <c r="L73" i="1"/>
  <c r="L72" i="1"/>
  <c r="L71" i="1"/>
  <c r="L70" i="1"/>
  <c r="L69" i="1"/>
  <c r="O68" i="1"/>
  <c r="L68" i="1"/>
  <c r="L67" i="1"/>
  <c r="L66" i="1"/>
  <c r="L65" i="1"/>
  <c r="L60" i="1"/>
  <c r="J60" i="1"/>
  <c r="H60" i="1"/>
  <c r="L59" i="1"/>
  <c r="J59" i="1"/>
  <c r="H59" i="1"/>
  <c r="L58" i="1"/>
  <c r="J58" i="1"/>
  <c r="H58" i="1"/>
  <c r="L57" i="1"/>
  <c r="J57" i="1"/>
  <c r="H57" i="1"/>
  <c r="L56" i="1"/>
  <c r="J56" i="1"/>
  <c r="H56" i="1"/>
  <c r="L55" i="1"/>
  <c r="J55" i="1"/>
  <c r="H55" i="1"/>
  <c r="L54" i="1"/>
  <c r="J54" i="1"/>
  <c r="H54" i="1"/>
  <c r="L53" i="1"/>
  <c r="J53" i="1"/>
  <c r="H53" i="1"/>
  <c r="L52" i="1"/>
  <c r="J52" i="1"/>
  <c r="H52" i="1"/>
  <c r="L51" i="1"/>
  <c r="J51" i="1"/>
  <c r="H51" i="1"/>
  <c r="L50" i="1"/>
  <c r="J50" i="1"/>
  <c r="H50" i="1"/>
  <c r="L49" i="1"/>
  <c r="J49" i="1"/>
  <c r="H49" i="1"/>
  <c r="L48" i="1"/>
  <c r="J48" i="1"/>
  <c r="H48" i="1"/>
  <c r="L44" i="1"/>
  <c r="J44" i="1"/>
  <c r="H44" i="1"/>
  <c r="L43" i="1"/>
  <c r="J43" i="1"/>
  <c r="H43" i="1"/>
  <c r="L42" i="1"/>
  <c r="J42" i="1"/>
  <c r="H42" i="1"/>
  <c r="L41" i="1"/>
  <c r="J41" i="1"/>
  <c r="H41" i="1"/>
  <c r="L40" i="1"/>
  <c r="J40" i="1"/>
  <c r="H40" i="1"/>
  <c r="L39" i="1"/>
  <c r="J39" i="1"/>
  <c r="H39" i="1"/>
  <c r="L38" i="1"/>
  <c r="J38" i="1"/>
  <c r="H38" i="1"/>
  <c r="L37" i="1"/>
  <c r="J37" i="1"/>
  <c r="H37" i="1"/>
  <c r="L36" i="1"/>
  <c r="J36" i="1"/>
  <c r="H36" i="1"/>
  <c r="L35" i="1"/>
  <c r="J35" i="1"/>
  <c r="H35" i="1"/>
  <c r="L34" i="1"/>
  <c r="J34" i="1"/>
  <c r="H34" i="1"/>
  <c r="L33" i="1"/>
  <c r="J33" i="1"/>
  <c r="H33" i="1"/>
  <c r="L32" i="1"/>
  <c r="J32" i="1"/>
  <c r="H32" i="1"/>
  <c r="L31" i="1"/>
  <c r="J31" i="1"/>
  <c r="H31" i="1"/>
  <c r="L30" i="1"/>
  <c r="J30" i="1"/>
  <c r="H30" i="1"/>
  <c r="L29" i="1"/>
  <c r="J29" i="1"/>
  <c r="H29" i="1"/>
  <c r="L25" i="1"/>
  <c r="J25" i="1"/>
  <c r="H25" i="1"/>
  <c r="L24" i="1"/>
  <c r="J24" i="1"/>
  <c r="H24" i="1"/>
  <c r="L23" i="1"/>
  <c r="J23" i="1"/>
  <c r="H23" i="1"/>
  <c r="L22" i="1"/>
  <c r="J22" i="1"/>
  <c r="H22" i="1"/>
  <c r="L21" i="1"/>
  <c r="J21" i="1"/>
  <c r="H21" i="1"/>
  <c r="L20" i="1"/>
  <c r="J20" i="1"/>
  <c r="H20" i="1"/>
  <c r="L19" i="1"/>
  <c r="J19" i="1"/>
  <c r="H19" i="1"/>
  <c r="L18" i="1"/>
  <c r="J18" i="1"/>
  <c r="H18" i="1"/>
  <c r="L17" i="1"/>
  <c r="J17" i="1"/>
  <c r="H17" i="1"/>
  <c r="L16" i="1"/>
  <c r="J16" i="1"/>
  <c r="H16" i="1"/>
  <c r="L15" i="1"/>
  <c r="J15" i="1"/>
  <c r="H15" i="1"/>
  <c r="L14" i="1"/>
  <c r="J14" i="1"/>
  <c r="H14" i="1"/>
  <c r="L13" i="1"/>
  <c r="J13" i="1"/>
  <c r="H13" i="1"/>
  <c r="L12" i="1"/>
  <c r="J12" i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H61" i="1" l="1"/>
  <c r="H45" i="1"/>
  <c r="J45" i="1"/>
  <c r="J158" i="1" s="1"/>
  <c r="L149" i="1"/>
  <c r="L154" i="1" s="1"/>
  <c r="L61" i="1"/>
  <c r="J26" i="1"/>
  <c r="J157" i="1" s="1"/>
  <c r="J61" i="1"/>
  <c r="H26" i="1"/>
  <c r="L45" i="1"/>
  <c r="L26" i="1"/>
  <c r="L77" i="1"/>
  <c r="J159" i="1" l="1"/>
  <c r="J95" i="1"/>
  <c r="J154" i="1" s="1"/>
  <c r="H95" i="1"/>
  <c r="H154" i="1" s="1"/>
  <c r="J46" i="1"/>
  <c r="J27" i="1"/>
  <c r="J160" i="1"/>
  <c r="J161" i="1" s="1"/>
  <c r="J78" i="1"/>
  <c r="J62" i="1"/>
  <c r="J150" i="1"/>
  <c r="J155" i="1" l="1"/>
</calcChain>
</file>

<file path=xl/sharedStrings.xml><?xml version="1.0" encoding="utf-8"?>
<sst xmlns="http://schemas.openxmlformats.org/spreadsheetml/2006/main" count="402" uniqueCount="69">
  <si>
    <t>Engineer's Estimate</t>
  </si>
  <si>
    <t>Melway Paving</t>
  </si>
  <si>
    <t>Item</t>
  </si>
  <si>
    <t xml:space="preserve">Unit </t>
  </si>
  <si>
    <t xml:space="preserve">Total </t>
  </si>
  <si>
    <t>Code</t>
  </si>
  <si>
    <t>Name</t>
  </si>
  <si>
    <t>Description</t>
  </si>
  <si>
    <t>Unit</t>
  </si>
  <si>
    <t>Qty</t>
  </si>
  <si>
    <t>Cost</t>
  </si>
  <si>
    <t xml:space="preserve">Summit County </t>
  </si>
  <si>
    <t>Item 254 Pavement Planing, Bituminous</t>
  </si>
  <si>
    <t>SY</t>
  </si>
  <si>
    <t>Item 623 Monument Box Assemblies</t>
  </si>
  <si>
    <t>EA</t>
  </si>
  <si>
    <t>Item 405 Mix Aggregate</t>
  </si>
  <si>
    <t>TON</t>
  </si>
  <si>
    <t>Item 405 Choke Aggregate</t>
  </si>
  <si>
    <t>Item 405 Mix Bituminous Material, CMS-2</t>
  </si>
  <si>
    <t>GAL</t>
  </si>
  <si>
    <t>Item 407 Tack Coat</t>
  </si>
  <si>
    <t>Item 408 Prime Coat, MC-70</t>
  </si>
  <si>
    <t>Item 422 Seal Coat Aggregate (Slag)</t>
  </si>
  <si>
    <t>Item 422 Bituminous Material, CRS-2</t>
  </si>
  <si>
    <t>Item 441 Asphalt Concrete Surface Course, Type 1, (449) Drives, PG 64-22</t>
  </si>
  <si>
    <t>CY</t>
  </si>
  <si>
    <t>Item 441 Asphalt Concrete Leveling Course, Type 1, (449) PG 64-22</t>
  </si>
  <si>
    <t>Item 617 Compacted Aggregate</t>
  </si>
  <si>
    <t>Item Special Fog Seal</t>
  </si>
  <si>
    <t>Gal</t>
  </si>
  <si>
    <t>Item 642 Center Line, Type 1</t>
  </si>
  <si>
    <t>Mile</t>
  </si>
  <si>
    <t>Item 642 Edge Line, Type 1</t>
  </si>
  <si>
    <t>LF</t>
  </si>
  <si>
    <t xml:space="preserve">Item 614 Maintaining Taffic </t>
  </si>
  <si>
    <t>LUMP</t>
  </si>
  <si>
    <t>Item 624 Mobilization</t>
  </si>
  <si>
    <t>Item 103.05 Premium Contract Preformance and Payment Bond</t>
  </si>
  <si>
    <t>Bath Township</t>
  </si>
  <si>
    <t>Item 252 Ridge/Flexible pavement removal and flexible replacement</t>
  </si>
  <si>
    <t>Item 252 Full Depth Pavement Sawing (drives)</t>
  </si>
  <si>
    <t>Item 407 Tack Coat (leveling course)</t>
  </si>
  <si>
    <t>Item 623 Monument Box Assembly</t>
  </si>
  <si>
    <t>Springfield Township</t>
  </si>
  <si>
    <t>Item 405 Mix Bituminous Material</t>
  </si>
  <si>
    <t>Item 441 Asphalt Concrete Leveling Course, Type 1, PG 64-22, As Directed by Engineer</t>
  </si>
  <si>
    <t>Item special Fog Seal</t>
  </si>
  <si>
    <t>Total amount of bid for Springfield Township</t>
  </si>
  <si>
    <t>Total Amount of Base Bid</t>
  </si>
  <si>
    <t>Total Alternate No. 1</t>
  </si>
  <si>
    <t>Total Alternate No. 2</t>
  </si>
  <si>
    <t>Total Alternate No. 3</t>
  </si>
  <si>
    <t>Total Amount of Base Bid plus Alternates No. 1-4</t>
  </si>
  <si>
    <t>Summit County</t>
  </si>
  <si>
    <t xml:space="preserve">Coventry Township </t>
  </si>
  <si>
    <t>Springfield Township plus Alternates No. 1-4</t>
  </si>
  <si>
    <t>Special</t>
  </si>
  <si>
    <t>Performance Bond</t>
  </si>
  <si>
    <t>Richfield Township</t>
  </si>
  <si>
    <t>Twinsburg Township</t>
  </si>
  <si>
    <t xml:space="preserve">Alternate No. 1 </t>
  </si>
  <si>
    <t>Total amount of base bid for Bath Township</t>
  </si>
  <si>
    <t>Total amount of base bid for Summit County</t>
  </si>
  <si>
    <t>Total amount of bid for Richfield Township</t>
  </si>
  <si>
    <t>Alternate No. 2</t>
  </si>
  <si>
    <t>Alternate No. 3</t>
  </si>
  <si>
    <t xml:space="preserve">2026 Summit County 405 Resurfacing Program </t>
  </si>
  <si>
    <t>Bid Date:  March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</si>
</sst>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b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4" fontId="1" fillId="0" borderId="0" xfId="3" applyNumberFormat="1" applyFont="1" applyAlignment="1">
      <alignment vertical="top" wrapText="1" readingOrder="2"/>
    </xf>
    <xf numFmtId="0" fontId="0" fillId="0" borderId="4" xfId="0" applyBorder="1" applyAlignment="1">
      <alignment horizontal="center"/>
    </xf>
    <xf numFmtId="0" fontId="0" fillId="0" borderId="4" xfId="2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/>
    <xf numFmtId="0" fontId="0" fillId="0" borderId="4" xfId="0" applyBorder="1"/>
    <xf numFmtId="4" fontId="0" fillId="0" borderId="4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6" xfId="4" applyFont="1" applyBorder="1"/>
    <xf numFmtId="4" fontId="5" fillId="0" borderId="4" xfId="0" applyNumberFormat="1" applyFont="1" applyBorder="1"/>
    <xf numFmtId="4" fontId="1" fillId="0" borderId="4" xfId="4" applyNumberFormat="1" applyBorder="1"/>
    <xf numFmtId="1" fontId="0" fillId="0" borderId="6" xfId="0" applyNumberFormat="1" applyBorder="1" applyAlignment="1">
      <alignment horizontal="center"/>
    </xf>
    <xf numFmtId="4" fontId="1" fillId="0" borderId="4" xfId="0" applyNumberFormat="1" applyFont="1" applyBorder="1"/>
    <xf numFmtId="4" fontId="6" fillId="0" borderId="4" xfId="0" applyNumberFormat="1" applyFont="1" applyBorder="1"/>
    <xf numFmtId="4" fontId="7" fillId="0" borderId="4" xfId="0" applyNumberFormat="1" applyFont="1" applyBorder="1"/>
    <xf numFmtId="4" fontId="1" fillId="0" borderId="0" xfId="0" applyNumberFormat="1" applyFont="1"/>
    <xf numFmtId="0" fontId="0" fillId="0" borderId="4" xfId="4" applyFont="1" applyBorder="1"/>
    <xf numFmtId="3" fontId="0" fillId="0" borderId="6" xfId="0" applyNumberFormat="1" applyBorder="1" applyAlignment="1">
      <alignment horizontal="center"/>
    </xf>
    <xf numFmtId="0" fontId="0" fillId="0" borderId="4" xfId="5" applyFont="1" applyBorder="1" applyAlignment="1">
      <alignment horizontal="center"/>
    </xf>
    <xf numFmtId="0" fontId="0" fillId="0" borderId="4" xfId="5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0" xfId="0" applyNumberFormat="1" applyAlignment="1">
      <alignment horizontal="center"/>
    </xf>
    <xf numFmtId="44" fontId="5" fillId="0" borderId="4" xfId="1" applyFont="1" applyBorder="1"/>
    <xf numFmtId="4" fontId="1" fillId="0" borderId="4" xfId="5" applyNumberFormat="1" applyBorder="1"/>
    <xf numFmtId="0" fontId="0" fillId="0" borderId="6" xfId="0" applyBorder="1" applyAlignment="1">
      <alignment horizontal="center"/>
    </xf>
    <xf numFmtId="4" fontId="1" fillId="0" borderId="4" xfId="5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right"/>
    </xf>
    <xf numFmtId="1" fontId="0" fillId="0" borderId="7" xfId="0" applyNumberFormat="1" applyBorder="1" applyAlignment="1">
      <alignment horizontal="center"/>
    </xf>
    <xf numFmtId="4" fontId="0" fillId="0" borderId="5" xfId="0" applyNumberFormat="1" applyBorder="1"/>
    <xf numFmtId="44" fontId="5" fillId="0" borderId="5" xfId="1" applyFont="1" applyBorder="1"/>
    <xf numFmtId="4" fontId="1" fillId="0" borderId="8" xfId="0" applyNumberFormat="1" applyFont="1" applyBorder="1"/>
    <xf numFmtId="4" fontId="5" fillId="0" borderId="5" xfId="0" applyNumberFormat="1" applyFont="1" applyBorder="1"/>
    <xf numFmtId="4" fontId="1" fillId="0" borderId="9" xfId="3" applyNumberFormat="1" applyFont="1" applyBorder="1" applyAlignment="1">
      <alignment vertical="top" wrapText="1" readingOrder="2"/>
    </xf>
    <xf numFmtId="4" fontId="1" fillId="0" borderId="10" xfId="0" applyNumberFormat="1" applyFont="1" applyBorder="1"/>
    <xf numFmtId="4" fontId="1" fillId="0" borderId="6" xfId="3" applyNumberFormat="1" applyFont="1" applyBorder="1" applyAlignment="1">
      <alignment vertical="top" wrapText="1" readingOrder="2"/>
    </xf>
    <xf numFmtId="4" fontId="8" fillId="0" borderId="4" xfId="0" applyNumberFormat="1" applyFont="1" applyBorder="1"/>
    <xf numFmtId="4" fontId="0" fillId="0" borderId="4" xfId="2" applyNumberFormat="1" applyFont="1" applyBorder="1" applyAlignment="1">
      <alignment wrapText="1" readingOrder="2"/>
    </xf>
    <xf numFmtId="0" fontId="0" fillId="0" borderId="4" xfId="0" applyBorder="1" applyAlignment="1">
      <alignment horizontal="left" wrapText="1"/>
    </xf>
    <xf numFmtId="0" fontId="5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4" xfId="0" applyFont="1" applyBorder="1" applyAlignment="1">
      <alignment horizontal="center"/>
    </xf>
    <xf numFmtId="2" fontId="6" fillId="0" borderId="4" xfId="0" applyNumberFormat="1" applyFont="1" applyBorder="1"/>
    <xf numFmtId="164" fontId="1" fillId="0" borderId="4" xfId="5" applyNumberFormat="1" applyBorder="1"/>
    <xf numFmtId="4" fontId="10" fillId="0" borderId="4" xfId="0" applyNumberFormat="1" applyFont="1" applyBorder="1"/>
    <xf numFmtId="0" fontId="5" fillId="0" borderId="4" xfId="0" applyFont="1" applyBorder="1"/>
    <xf numFmtId="4" fontId="5" fillId="0" borderId="6" xfId="0" applyNumberFormat="1" applyFont="1" applyBorder="1"/>
    <xf numFmtId="4" fontId="0" fillId="0" borderId="0" xfId="0" applyNumberFormat="1"/>
    <xf numFmtId="0" fontId="0" fillId="0" borderId="5" xfId="0" applyBorder="1"/>
    <xf numFmtId="0" fontId="5" fillId="0" borderId="5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2" fontId="6" fillId="0" borderId="11" xfId="0" applyNumberFormat="1" applyFont="1" applyBorder="1"/>
    <xf numFmtId="4" fontId="1" fillId="0" borderId="11" xfId="3" applyNumberFormat="1" applyFont="1" applyBorder="1" applyAlignment="1">
      <alignment vertical="top" wrapText="1" readingOrder="2"/>
    </xf>
    <xf numFmtId="4" fontId="6" fillId="0" borderId="11" xfId="0" applyNumberFormat="1" applyFont="1" applyBorder="1"/>
    <xf numFmtId="0" fontId="9" fillId="0" borderId="0" xfId="0" applyFont="1" applyAlignment="1">
      <alignment horizontal="right"/>
    </xf>
    <xf numFmtId="44" fontId="9" fillId="0" borderId="0" xfId="1" applyFont="1"/>
    <xf numFmtId="0" fontId="10" fillId="0" borderId="0" xfId="0" applyFont="1"/>
    <xf numFmtId="4" fontId="10" fillId="0" borderId="0" xfId="3" applyNumberFormat="1" applyFont="1" applyAlignment="1">
      <alignment vertical="top" wrapText="1" readingOrder="2"/>
    </xf>
    <xf numFmtId="2" fontId="6" fillId="0" borderId="0" xfId="0" applyNumberFormat="1" applyFont="1"/>
    <xf numFmtId="4" fontId="6" fillId="0" borderId="0" xfId="0" applyNumberFormat="1" applyFont="1"/>
    <xf numFmtId="4" fontId="5" fillId="0" borderId="0" xfId="0" applyNumberFormat="1" applyFont="1"/>
    <xf numFmtId="0" fontId="5" fillId="0" borderId="0" xfId="0" applyFont="1"/>
    <xf numFmtId="165" fontId="5" fillId="0" borderId="12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39" fontId="5" fillId="0" borderId="4" xfId="1" applyNumberFormat="1" applyFont="1" applyBorder="1"/>
    <xf numFmtId="4" fontId="0" fillId="0" borderId="10" xfId="0" applyNumberFormat="1" applyBorder="1"/>
    <xf numFmtId="4" fontId="0" fillId="0" borderId="6" xfId="0" applyNumberFormat="1" applyBorder="1" applyAlignment="1">
      <alignment horizontal="center"/>
    </xf>
    <xf numFmtId="0" fontId="5" fillId="0" borderId="4" xfId="4" applyFont="1" applyBorder="1" applyAlignment="1">
      <alignment horizontal="right"/>
    </xf>
    <xf numFmtId="39" fontId="0" fillId="0" borderId="0" xfId="0" applyNumberFormat="1" applyAlignment="1">
      <alignment vertical="top" wrapText="1" readingOrder="2"/>
    </xf>
    <xf numFmtId="3" fontId="0" fillId="0" borderId="7" xfId="0" applyNumberFormat="1" applyBorder="1" applyAlignment="1">
      <alignment horizontal="center"/>
    </xf>
    <xf numFmtId="4" fontId="1" fillId="0" borderId="5" xfId="5" applyNumberFormat="1" applyBorder="1"/>
    <xf numFmtId="4" fontId="6" fillId="0" borderId="5" xfId="0" applyNumberFormat="1" applyFont="1" applyBorder="1"/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4" fontId="1" fillId="0" borderId="3" xfId="5" applyNumberFormat="1" applyBorder="1"/>
    <xf numFmtId="4" fontId="0" fillId="0" borderId="3" xfId="0" applyNumberFormat="1" applyBorder="1"/>
    <xf numFmtId="1" fontId="0" fillId="0" borderId="13" xfId="0" applyNumberFormat="1" applyBorder="1" applyAlignment="1">
      <alignment horizontal="center"/>
    </xf>
    <xf numFmtId="4" fontId="5" fillId="0" borderId="3" xfId="0" applyNumberFormat="1" applyFont="1" applyBorder="1"/>
    <xf numFmtId="4" fontId="1" fillId="0" borderId="11" xfId="0" applyNumberFormat="1" applyFont="1" applyBorder="1"/>
    <xf numFmtId="4" fontId="6" fillId="0" borderId="3" xfId="0" applyNumberFormat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6">
    <cellStyle name="Currency" xfId="1" builtinId="4"/>
    <cellStyle name="Normal" xfId="0" builtinId="0"/>
    <cellStyle name="Normal 2" xfId="2" xr:uid="{63AD4680-7B55-4D46-8146-32923A0D5D4A}"/>
    <cellStyle name="Normal 3" xfId="4" xr:uid="{9403F30F-25C3-441E-A865-EF2E821E6413}"/>
    <cellStyle name="Normal 4" xfId="3" xr:uid="{56154F4F-C9B0-4AE5-8894-B7667D24AD54}"/>
    <cellStyle name="Normal_Copley Twp. Resurfacing Bid Sheet 2001" xfId="5" xr:uid="{5CD28357-A79F-433C-AF10-CD2BD4401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6604-D278-4DB5-ACE3-B7D0E46767B5}">
  <dimension ref="A1:O162"/>
  <sheetViews>
    <sheetView tabSelected="1" view="pageBreakPreview" zoomScaleNormal="100" zoomScaleSheetLayoutView="100" workbookViewId="0">
      <selection activeCell="H89" sqref="H89"/>
    </sheetView>
  </sheetViews>
  <sheetFormatPr defaultRowHeight="12.75" x14ac:dyDescent="0.2"/>
  <cols>
    <col min="1" max="2" width="8" customWidth="1"/>
    <col min="3" max="3" width="31.5703125" customWidth="1"/>
    <col min="4" max="4" width="74.7109375" customWidth="1"/>
    <col min="5" max="5" width="10.5703125" customWidth="1"/>
    <col min="6" max="6" width="10.5703125" style="2" customWidth="1"/>
    <col min="7" max="7" width="10.140625" customWidth="1"/>
    <col min="8" max="8" width="15.7109375" bestFit="1" customWidth="1"/>
    <col min="9" max="9" width="11.85546875" bestFit="1" customWidth="1"/>
    <col min="10" max="10" width="16" customWidth="1"/>
    <col min="11" max="11" width="11.85546875" bestFit="1" customWidth="1"/>
    <col min="12" max="12" width="17" customWidth="1"/>
    <col min="14" max="14" width="17.140625" customWidth="1"/>
    <col min="15" max="15" width="17.5703125" customWidth="1"/>
    <col min="16" max="16" width="15.140625" customWidth="1"/>
  </cols>
  <sheetData>
    <row r="1" spans="1:14" ht="12.75" customHeight="1" x14ac:dyDescent="0.2">
      <c r="A1" s="1"/>
      <c r="B1" s="1"/>
    </row>
    <row r="2" spans="1:14" ht="12.75" customHeight="1" x14ac:dyDescent="0.25">
      <c r="A2" s="3"/>
      <c r="B2" s="3"/>
      <c r="C2" s="4" t="s">
        <v>67</v>
      </c>
    </row>
    <row r="3" spans="1:14" ht="12.75" customHeight="1" x14ac:dyDescent="0.25">
      <c r="A3" s="1"/>
      <c r="B3" s="1"/>
      <c r="C3" s="4" t="s">
        <v>68</v>
      </c>
    </row>
    <row r="4" spans="1:14" ht="15.75" x14ac:dyDescent="0.25">
      <c r="A4" s="1"/>
      <c r="B4" s="1"/>
      <c r="G4" s="98" t="s">
        <v>0</v>
      </c>
      <c r="H4" s="99"/>
      <c r="I4" s="98" t="s">
        <v>1</v>
      </c>
      <c r="J4" s="100"/>
      <c r="K4" s="98"/>
      <c r="L4" s="100"/>
    </row>
    <row r="5" spans="1:14" ht="15.75" x14ac:dyDescent="0.25">
      <c r="A5" s="5" t="s">
        <v>2</v>
      </c>
      <c r="B5" s="5"/>
      <c r="C5" s="6"/>
      <c r="D5" s="6"/>
      <c r="E5" s="6"/>
      <c r="F5" s="7"/>
      <c r="G5" s="8" t="s">
        <v>3</v>
      </c>
      <c r="H5" s="8" t="s">
        <v>4</v>
      </c>
      <c r="I5" s="8" t="s">
        <v>3</v>
      </c>
      <c r="J5" s="8" t="s">
        <v>4</v>
      </c>
      <c r="K5" s="8" t="s">
        <v>3</v>
      </c>
      <c r="L5" s="8" t="s">
        <v>4</v>
      </c>
      <c r="N5">
        <v>1</v>
      </c>
    </row>
    <row r="6" spans="1:14" ht="12.75" customHeight="1" x14ac:dyDescent="0.25">
      <c r="A6" s="9" t="s">
        <v>5</v>
      </c>
      <c r="B6" s="9"/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10</v>
      </c>
      <c r="I6" s="9" t="s">
        <v>10</v>
      </c>
      <c r="J6" s="9" t="s">
        <v>10</v>
      </c>
      <c r="K6" s="9" t="s">
        <v>10</v>
      </c>
      <c r="L6" s="9" t="s">
        <v>10</v>
      </c>
    </row>
    <row r="7" spans="1:14" ht="12.75" customHeight="1" x14ac:dyDescent="0.25">
      <c r="A7" s="5"/>
      <c r="B7" s="5"/>
      <c r="C7" s="5"/>
      <c r="D7" s="5" t="s">
        <v>54</v>
      </c>
      <c r="E7" s="5"/>
      <c r="F7" s="77"/>
      <c r="G7" s="5"/>
      <c r="H7" s="5"/>
      <c r="I7" s="78"/>
      <c r="J7" s="5"/>
      <c r="K7" s="78"/>
      <c r="L7" s="5"/>
    </row>
    <row r="8" spans="1:14" x14ac:dyDescent="0.2">
      <c r="A8" s="14">
        <v>1</v>
      </c>
      <c r="B8" s="14">
        <v>254</v>
      </c>
      <c r="C8" s="15" t="s">
        <v>11</v>
      </c>
      <c r="D8" s="10" t="s">
        <v>12</v>
      </c>
      <c r="E8" s="11" t="s">
        <v>13</v>
      </c>
      <c r="F8" s="12">
        <v>750</v>
      </c>
      <c r="G8" s="16">
        <v>12</v>
      </c>
      <c r="H8" s="17">
        <f>(G8*F8)</f>
        <v>9000</v>
      </c>
      <c r="I8" s="13">
        <v>6.5</v>
      </c>
      <c r="J8" s="17">
        <f>(I8*F8)</f>
        <v>4875</v>
      </c>
      <c r="K8" s="13">
        <v>0</v>
      </c>
      <c r="L8" s="17">
        <f>(K8*F8)</f>
        <v>0</v>
      </c>
    </row>
    <row r="9" spans="1:14" x14ac:dyDescent="0.2">
      <c r="A9" s="14">
        <v>2</v>
      </c>
      <c r="B9" s="14">
        <v>623</v>
      </c>
      <c r="C9" s="15" t="s">
        <v>11</v>
      </c>
      <c r="D9" s="10" t="s">
        <v>14</v>
      </c>
      <c r="E9" s="11" t="s">
        <v>15</v>
      </c>
      <c r="F9" s="12">
        <v>4</v>
      </c>
      <c r="G9" s="16">
        <v>1500</v>
      </c>
      <c r="H9" s="17">
        <f t="shared" ref="H9:H44" si="0">(G9*F9)</f>
        <v>6000</v>
      </c>
      <c r="I9" s="13">
        <v>1900</v>
      </c>
      <c r="J9" s="17">
        <f t="shared" ref="J9:J76" si="1">(I9*F9)</f>
        <v>7600</v>
      </c>
      <c r="K9" s="13">
        <v>0</v>
      </c>
      <c r="L9" s="17">
        <f t="shared" ref="L9:L25" si="2">(K9*F9)</f>
        <v>0</v>
      </c>
    </row>
    <row r="10" spans="1:14" x14ac:dyDescent="0.2">
      <c r="A10" s="14">
        <v>3</v>
      </c>
      <c r="B10" s="14">
        <v>405</v>
      </c>
      <c r="C10" s="15" t="s">
        <v>11</v>
      </c>
      <c r="D10" s="10" t="s">
        <v>16</v>
      </c>
      <c r="E10" s="11" t="s">
        <v>17</v>
      </c>
      <c r="F10" s="12">
        <v>1070</v>
      </c>
      <c r="G10" s="16">
        <v>75</v>
      </c>
      <c r="H10" s="17">
        <f t="shared" si="0"/>
        <v>80250</v>
      </c>
      <c r="I10" s="13">
        <v>70</v>
      </c>
      <c r="J10" s="17">
        <f t="shared" si="1"/>
        <v>74900</v>
      </c>
      <c r="K10" s="13">
        <v>0</v>
      </c>
      <c r="L10" s="17">
        <f t="shared" si="2"/>
        <v>0</v>
      </c>
    </row>
    <row r="11" spans="1:14" x14ac:dyDescent="0.2">
      <c r="A11" s="14">
        <v>4</v>
      </c>
      <c r="B11" s="14">
        <v>405</v>
      </c>
      <c r="C11" s="15" t="s">
        <v>11</v>
      </c>
      <c r="D11" s="10" t="s">
        <v>18</v>
      </c>
      <c r="E11" s="11" t="s">
        <v>17</v>
      </c>
      <c r="F11" s="12">
        <v>70</v>
      </c>
      <c r="G11" s="16">
        <v>32</v>
      </c>
      <c r="H11" s="17">
        <f t="shared" si="0"/>
        <v>2240</v>
      </c>
      <c r="I11" s="13">
        <v>35</v>
      </c>
      <c r="J11" s="17">
        <f t="shared" si="1"/>
        <v>2450</v>
      </c>
      <c r="K11" s="13">
        <v>0</v>
      </c>
      <c r="L11" s="17">
        <f t="shared" si="2"/>
        <v>0</v>
      </c>
    </row>
    <row r="12" spans="1:14" x14ac:dyDescent="0.2">
      <c r="A12" s="14">
        <v>5</v>
      </c>
      <c r="B12" s="14">
        <v>405</v>
      </c>
      <c r="C12" s="15" t="s">
        <v>11</v>
      </c>
      <c r="D12" s="18" t="s">
        <v>19</v>
      </c>
      <c r="E12" s="11" t="s">
        <v>20</v>
      </c>
      <c r="F12" s="12">
        <v>15100</v>
      </c>
      <c r="G12" s="16">
        <v>2.65</v>
      </c>
      <c r="H12" s="17">
        <f t="shared" si="0"/>
        <v>40015</v>
      </c>
      <c r="I12" s="13">
        <v>3.25</v>
      </c>
      <c r="J12" s="17">
        <f t="shared" si="1"/>
        <v>49075</v>
      </c>
      <c r="K12" s="13">
        <v>0</v>
      </c>
      <c r="L12" s="17">
        <f t="shared" si="2"/>
        <v>0</v>
      </c>
    </row>
    <row r="13" spans="1:14" x14ac:dyDescent="0.2">
      <c r="A13" s="14">
        <v>6</v>
      </c>
      <c r="B13" s="14">
        <v>407</v>
      </c>
      <c r="C13" s="15" t="s">
        <v>11</v>
      </c>
      <c r="D13" s="18" t="s">
        <v>21</v>
      </c>
      <c r="E13" s="19" t="s">
        <v>20</v>
      </c>
      <c r="F13" s="12">
        <v>200</v>
      </c>
      <c r="G13" s="16">
        <v>5</v>
      </c>
      <c r="H13" s="17">
        <f t="shared" si="0"/>
        <v>1000</v>
      </c>
      <c r="I13" s="13">
        <v>2.35</v>
      </c>
      <c r="J13" s="17">
        <f t="shared" si="1"/>
        <v>470</v>
      </c>
      <c r="K13" s="13">
        <v>0</v>
      </c>
      <c r="L13" s="17">
        <f t="shared" si="2"/>
        <v>0</v>
      </c>
    </row>
    <row r="14" spans="1:14" x14ac:dyDescent="0.2">
      <c r="A14" s="14">
        <v>7</v>
      </c>
      <c r="B14" s="14">
        <v>408</v>
      </c>
      <c r="C14" s="15" t="s">
        <v>11</v>
      </c>
      <c r="D14" s="10" t="s">
        <v>22</v>
      </c>
      <c r="E14" s="11" t="s">
        <v>20</v>
      </c>
      <c r="F14" s="12">
        <v>830</v>
      </c>
      <c r="G14" s="16">
        <v>5</v>
      </c>
      <c r="H14" s="17">
        <f t="shared" si="0"/>
        <v>4150</v>
      </c>
      <c r="I14" s="13">
        <v>5</v>
      </c>
      <c r="J14" s="17">
        <f t="shared" si="1"/>
        <v>4150</v>
      </c>
      <c r="K14" s="13">
        <v>0</v>
      </c>
      <c r="L14" s="17">
        <f t="shared" si="2"/>
        <v>0</v>
      </c>
    </row>
    <row r="15" spans="1:14" x14ac:dyDescent="0.2">
      <c r="A15" s="14">
        <v>8</v>
      </c>
      <c r="B15" s="14">
        <v>422</v>
      </c>
      <c r="C15" s="15" t="s">
        <v>11</v>
      </c>
      <c r="D15" s="10" t="s">
        <v>23</v>
      </c>
      <c r="E15" s="11" t="s">
        <v>13</v>
      </c>
      <c r="F15" s="12">
        <v>13700</v>
      </c>
      <c r="G15" s="16">
        <v>1.25</v>
      </c>
      <c r="H15" s="17">
        <f t="shared" si="0"/>
        <v>17125</v>
      </c>
      <c r="I15" s="13">
        <v>1.1000000000000001</v>
      </c>
      <c r="J15" s="17">
        <f t="shared" si="1"/>
        <v>15070.000000000002</v>
      </c>
      <c r="K15" s="13">
        <v>0</v>
      </c>
      <c r="L15" s="17">
        <f t="shared" si="2"/>
        <v>0</v>
      </c>
    </row>
    <row r="16" spans="1:14" x14ac:dyDescent="0.2">
      <c r="A16" s="14">
        <v>9</v>
      </c>
      <c r="B16" s="14">
        <v>422</v>
      </c>
      <c r="C16" s="15" t="s">
        <v>11</v>
      </c>
      <c r="D16" s="18" t="s">
        <v>24</v>
      </c>
      <c r="E16" s="11" t="s">
        <v>20</v>
      </c>
      <c r="F16" s="12">
        <v>5800</v>
      </c>
      <c r="G16" s="16">
        <v>2.7</v>
      </c>
      <c r="H16" s="17">
        <f t="shared" si="0"/>
        <v>15660.000000000002</v>
      </c>
      <c r="I16" s="13">
        <v>2.4</v>
      </c>
      <c r="J16" s="17">
        <f t="shared" si="1"/>
        <v>13920</v>
      </c>
      <c r="K16" s="13">
        <v>0</v>
      </c>
      <c r="L16" s="17">
        <f t="shared" si="2"/>
        <v>0</v>
      </c>
    </row>
    <row r="17" spans="1:12" x14ac:dyDescent="0.2">
      <c r="A17" s="14">
        <v>10</v>
      </c>
      <c r="B17" s="14">
        <v>441</v>
      </c>
      <c r="C17" s="15" t="s">
        <v>11</v>
      </c>
      <c r="D17" s="18" t="s">
        <v>25</v>
      </c>
      <c r="E17" s="11" t="s">
        <v>26</v>
      </c>
      <c r="F17" s="12">
        <v>20</v>
      </c>
      <c r="G17" s="16">
        <v>400</v>
      </c>
      <c r="H17" s="17">
        <f t="shared" si="0"/>
        <v>8000</v>
      </c>
      <c r="I17" s="13">
        <v>350</v>
      </c>
      <c r="J17" s="17">
        <f t="shared" si="1"/>
        <v>7000</v>
      </c>
      <c r="K17" s="13">
        <v>0</v>
      </c>
      <c r="L17" s="17">
        <f t="shared" si="2"/>
        <v>0</v>
      </c>
    </row>
    <row r="18" spans="1:12" x14ac:dyDescent="0.2">
      <c r="A18" s="14">
        <v>11</v>
      </c>
      <c r="B18" s="14">
        <v>441</v>
      </c>
      <c r="C18" s="15" t="s">
        <v>11</v>
      </c>
      <c r="D18" s="18" t="s">
        <v>27</v>
      </c>
      <c r="E18" s="11" t="s">
        <v>26</v>
      </c>
      <c r="F18" s="12">
        <v>105</v>
      </c>
      <c r="G18" s="16">
        <v>350</v>
      </c>
      <c r="H18" s="17">
        <f t="shared" si="0"/>
        <v>36750</v>
      </c>
      <c r="I18" s="13">
        <v>280</v>
      </c>
      <c r="J18" s="17">
        <f t="shared" si="1"/>
        <v>29400</v>
      </c>
      <c r="K18" s="13">
        <v>0</v>
      </c>
      <c r="L18" s="17">
        <f t="shared" si="2"/>
        <v>0</v>
      </c>
    </row>
    <row r="19" spans="1:12" x14ac:dyDescent="0.2">
      <c r="A19" s="14">
        <v>12</v>
      </c>
      <c r="B19" s="14">
        <v>617</v>
      </c>
      <c r="C19" s="15" t="s">
        <v>11</v>
      </c>
      <c r="D19" s="10" t="s">
        <v>28</v>
      </c>
      <c r="E19" s="11" t="s">
        <v>26</v>
      </c>
      <c r="F19" s="12">
        <v>120</v>
      </c>
      <c r="G19" s="16">
        <v>100</v>
      </c>
      <c r="H19" s="17">
        <f t="shared" si="0"/>
        <v>12000</v>
      </c>
      <c r="I19" s="13">
        <v>145</v>
      </c>
      <c r="J19" s="17">
        <f t="shared" si="1"/>
        <v>17400</v>
      </c>
      <c r="K19" s="13">
        <v>0</v>
      </c>
      <c r="L19" s="17">
        <f t="shared" si="2"/>
        <v>0</v>
      </c>
    </row>
    <row r="20" spans="1:12" x14ac:dyDescent="0.2">
      <c r="A20" s="14">
        <v>13</v>
      </c>
      <c r="B20" s="14" t="s">
        <v>57</v>
      </c>
      <c r="C20" s="15" t="s">
        <v>11</v>
      </c>
      <c r="D20" s="18" t="s">
        <v>29</v>
      </c>
      <c r="E20" s="11" t="s">
        <v>30</v>
      </c>
      <c r="F20" s="12">
        <v>2055</v>
      </c>
      <c r="G20" s="16">
        <v>6</v>
      </c>
      <c r="H20" s="17">
        <f t="shared" si="0"/>
        <v>12330</v>
      </c>
      <c r="I20" s="13">
        <v>3.7</v>
      </c>
      <c r="J20" s="17">
        <f t="shared" si="1"/>
        <v>7603.5</v>
      </c>
      <c r="K20" s="13">
        <v>0</v>
      </c>
      <c r="L20" s="17">
        <f t="shared" si="2"/>
        <v>0</v>
      </c>
    </row>
    <row r="21" spans="1:12" x14ac:dyDescent="0.2">
      <c r="A21" s="14">
        <v>14</v>
      </c>
      <c r="B21" s="14">
        <v>642</v>
      </c>
      <c r="C21" s="15" t="s">
        <v>11</v>
      </c>
      <c r="D21" s="10" t="s">
        <v>31</v>
      </c>
      <c r="E21" s="11" t="s">
        <v>32</v>
      </c>
      <c r="F21" s="20">
        <v>0.88</v>
      </c>
      <c r="G21" s="16">
        <v>1700</v>
      </c>
      <c r="H21" s="17">
        <f t="shared" si="0"/>
        <v>1496</v>
      </c>
      <c r="I21" s="13">
        <v>2700</v>
      </c>
      <c r="J21" s="17">
        <f t="shared" si="1"/>
        <v>2376</v>
      </c>
      <c r="K21" s="13">
        <v>0</v>
      </c>
      <c r="L21" s="17">
        <f t="shared" si="2"/>
        <v>0</v>
      </c>
    </row>
    <row r="22" spans="1:12" x14ac:dyDescent="0.2">
      <c r="A22" s="14">
        <v>15</v>
      </c>
      <c r="B22" s="14">
        <v>642</v>
      </c>
      <c r="C22" s="15" t="s">
        <v>11</v>
      </c>
      <c r="D22" s="10" t="s">
        <v>33</v>
      </c>
      <c r="E22" s="11" t="s">
        <v>32</v>
      </c>
      <c r="F22" s="20">
        <v>1.76</v>
      </c>
      <c r="G22" s="16">
        <v>1300</v>
      </c>
      <c r="H22" s="17">
        <f t="shared" si="0"/>
        <v>2288</v>
      </c>
      <c r="I22" s="13">
        <v>1150</v>
      </c>
      <c r="J22" s="17">
        <f t="shared" si="1"/>
        <v>2024</v>
      </c>
      <c r="K22" s="13">
        <v>0</v>
      </c>
      <c r="L22" s="17">
        <f t="shared" si="2"/>
        <v>0</v>
      </c>
    </row>
    <row r="23" spans="1:12" x14ac:dyDescent="0.2">
      <c r="A23" s="14">
        <v>16</v>
      </c>
      <c r="B23" s="14">
        <v>614</v>
      </c>
      <c r="C23" s="15" t="s">
        <v>11</v>
      </c>
      <c r="D23" s="18" t="s">
        <v>35</v>
      </c>
      <c r="E23" s="19" t="s">
        <v>36</v>
      </c>
      <c r="F23" s="20">
        <v>1</v>
      </c>
      <c r="G23" s="16">
        <v>12000</v>
      </c>
      <c r="H23" s="17">
        <f t="shared" si="0"/>
        <v>12000</v>
      </c>
      <c r="I23" s="13">
        <v>16000</v>
      </c>
      <c r="J23" s="17">
        <f t="shared" si="1"/>
        <v>16000</v>
      </c>
      <c r="K23" s="13">
        <v>0</v>
      </c>
      <c r="L23" s="17">
        <f t="shared" si="2"/>
        <v>0</v>
      </c>
    </row>
    <row r="24" spans="1:12" x14ac:dyDescent="0.2">
      <c r="A24" s="14">
        <v>17</v>
      </c>
      <c r="B24" s="14">
        <v>624</v>
      </c>
      <c r="C24" s="15" t="s">
        <v>11</v>
      </c>
      <c r="D24" s="18" t="s">
        <v>37</v>
      </c>
      <c r="E24" s="19" t="s">
        <v>36</v>
      </c>
      <c r="F24" s="20">
        <v>1</v>
      </c>
      <c r="G24" s="16">
        <v>6000</v>
      </c>
      <c r="H24" s="17">
        <f t="shared" si="0"/>
        <v>6000</v>
      </c>
      <c r="I24" s="13">
        <v>4500</v>
      </c>
      <c r="J24" s="17">
        <f t="shared" si="1"/>
        <v>4500</v>
      </c>
      <c r="K24" s="13">
        <v>0</v>
      </c>
      <c r="L24" s="17">
        <f t="shared" si="2"/>
        <v>0</v>
      </c>
    </row>
    <row r="25" spans="1:12" x14ac:dyDescent="0.2">
      <c r="A25" s="14">
        <v>18</v>
      </c>
      <c r="B25" s="14">
        <v>103.05</v>
      </c>
      <c r="C25" s="15" t="s">
        <v>11</v>
      </c>
      <c r="D25" s="18" t="s">
        <v>38</v>
      </c>
      <c r="E25" s="19" t="s">
        <v>36</v>
      </c>
      <c r="F25" s="20">
        <v>1</v>
      </c>
      <c r="G25" s="16">
        <v>2700</v>
      </c>
      <c r="H25" s="17">
        <f t="shared" si="0"/>
        <v>2700</v>
      </c>
      <c r="I25" s="13">
        <v>2500</v>
      </c>
      <c r="J25" s="17">
        <f t="shared" si="1"/>
        <v>2500</v>
      </c>
      <c r="K25" s="13">
        <v>0</v>
      </c>
      <c r="L25" s="17">
        <f t="shared" si="2"/>
        <v>0</v>
      </c>
    </row>
    <row r="26" spans="1:12" x14ac:dyDescent="0.2">
      <c r="A26" s="14"/>
      <c r="B26" s="14"/>
      <c r="C26" s="15"/>
      <c r="D26" s="83" t="s">
        <v>63</v>
      </c>
      <c r="E26" s="19"/>
      <c r="F26" s="21"/>
      <c r="G26" s="17"/>
      <c r="H26" s="22">
        <f>SUM(H8:H25)</f>
        <v>269004</v>
      </c>
      <c r="I26" s="23"/>
      <c r="J26" s="22">
        <f>SUM(J8:J25)</f>
        <v>261313.5</v>
      </c>
      <c r="K26" s="13">
        <v>0</v>
      </c>
      <c r="L26" s="22">
        <f>SUM(L8:L25)</f>
        <v>0</v>
      </c>
    </row>
    <row r="27" spans="1:12" x14ac:dyDescent="0.2">
      <c r="A27" s="14"/>
      <c r="B27" s="14"/>
      <c r="C27" s="15"/>
      <c r="D27" s="18"/>
      <c r="E27" s="19"/>
      <c r="F27" s="24"/>
      <c r="G27" s="17"/>
      <c r="H27" s="22"/>
      <c r="I27" s="25"/>
      <c r="J27" s="26">
        <f>((J26-H26)/H26)*100</f>
        <v>-2.8588794218673326</v>
      </c>
      <c r="K27" s="27"/>
      <c r="L27" s="26"/>
    </row>
    <row r="28" spans="1:12" x14ac:dyDescent="0.2">
      <c r="A28" s="14"/>
      <c r="B28" s="14"/>
      <c r="C28" s="15"/>
      <c r="D28" s="54" t="s">
        <v>39</v>
      </c>
      <c r="E28" s="19"/>
      <c r="F28" s="24"/>
      <c r="G28" s="17"/>
      <c r="H28" s="22"/>
      <c r="I28" s="28"/>
      <c r="J28" s="22"/>
      <c r="K28" s="28"/>
      <c r="L28" s="22"/>
    </row>
    <row r="29" spans="1:12" x14ac:dyDescent="0.2">
      <c r="A29" s="14">
        <v>19</v>
      </c>
      <c r="B29" s="14">
        <v>254</v>
      </c>
      <c r="C29" s="14" t="s">
        <v>39</v>
      </c>
      <c r="D29" s="29" t="s">
        <v>12</v>
      </c>
      <c r="E29" s="14" t="s">
        <v>13</v>
      </c>
      <c r="F29" s="30">
        <v>1370</v>
      </c>
      <c r="G29" s="17">
        <v>12</v>
      </c>
      <c r="H29" s="17">
        <f t="shared" si="0"/>
        <v>16440</v>
      </c>
      <c r="I29" s="13">
        <v>7.5</v>
      </c>
      <c r="J29" s="17">
        <f t="shared" si="1"/>
        <v>10275</v>
      </c>
      <c r="K29" s="13">
        <v>0</v>
      </c>
      <c r="L29" s="17">
        <f t="shared" ref="L29:L44" si="3">(K29*F29)</f>
        <v>0</v>
      </c>
    </row>
    <row r="30" spans="1:12" x14ac:dyDescent="0.2">
      <c r="A30" s="14">
        <v>20</v>
      </c>
      <c r="B30" s="14">
        <v>252</v>
      </c>
      <c r="C30" s="14" t="s">
        <v>39</v>
      </c>
      <c r="D30" s="29" t="s">
        <v>40</v>
      </c>
      <c r="E30" s="31" t="s">
        <v>13</v>
      </c>
      <c r="F30" s="30">
        <v>438</v>
      </c>
      <c r="G30" s="17">
        <v>110</v>
      </c>
      <c r="H30" s="17">
        <f t="shared" si="0"/>
        <v>48180</v>
      </c>
      <c r="I30" s="13">
        <v>60</v>
      </c>
      <c r="J30" s="17">
        <f t="shared" si="1"/>
        <v>26280</v>
      </c>
      <c r="K30" s="13">
        <v>0</v>
      </c>
      <c r="L30" s="17">
        <f t="shared" si="3"/>
        <v>0</v>
      </c>
    </row>
    <row r="31" spans="1:12" x14ac:dyDescent="0.2">
      <c r="A31" s="14">
        <v>21</v>
      </c>
      <c r="B31" s="14">
        <v>252</v>
      </c>
      <c r="C31" s="14" t="s">
        <v>39</v>
      </c>
      <c r="D31" s="32" t="s">
        <v>41</v>
      </c>
      <c r="E31" s="31" t="s">
        <v>34</v>
      </c>
      <c r="F31" s="30">
        <v>1000</v>
      </c>
      <c r="G31" s="17">
        <v>5</v>
      </c>
      <c r="H31" s="17">
        <f t="shared" si="0"/>
        <v>5000</v>
      </c>
      <c r="I31" s="13">
        <v>2.2999999999999998</v>
      </c>
      <c r="J31" s="17">
        <f t="shared" si="1"/>
        <v>2300</v>
      </c>
      <c r="K31" s="13">
        <v>0</v>
      </c>
      <c r="L31" s="17">
        <f t="shared" si="3"/>
        <v>0</v>
      </c>
    </row>
    <row r="32" spans="1:12" x14ac:dyDescent="0.2">
      <c r="A32" s="14">
        <v>22</v>
      </c>
      <c r="B32" s="14">
        <v>405</v>
      </c>
      <c r="C32" s="14" t="s">
        <v>39</v>
      </c>
      <c r="D32" s="29" t="s">
        <v>16</v>
      </c>
      <c r="E32" s="14" t="s">
        <v>17</v>
      </c>
      <c r="F32" s="30">
        <v>1330</v>
      </c>
      <c r="G32" s="17">
        <v>85</v>
      </c>
      <c r="H32" s="17">
        <f t="shared" si="0"/>
        <v>113050</v>
      </c>
      <c r="I32" s="13">
        <v>85</v>
      </c>
      <c r="J32" s="17">
        <f t="shared" si="1"/>
        <v>113050</v>
      </c>
      <c r="K32" s="13">
        <v>0</v>
      </c>
      <c r="L32" s="17">
        <f t="shared" si="3"/>
        <v>0</v>
      </c>
    </row>
    <row r="33" spans="1:12" x14ac:dyDescent="0.2">
      <c r="A33" s="14">
        <v>23</v>
      </c>
      <c r="B33" s="14">
        <v>405</v>
      </c>
      <c r="C33" s="14" t="s">
        <v>39</v>
      </c>
      <c r="D33" s="29" t="s">
        <v>18</v>
      </c>
      <c r="E33" s="14" t="s">
        <v>17</v>
      </c>
      <c r="F33" s="30">
        <v>90</v>
      </c>
      <c r="G33" s="17">
        <v>32</v>
      </c>
      <c r="H33" s="17">
        <f t="shared" si="0"/>
        <v>2880</v>
      </c>
      <c r="I33" s="13">
        <v>35</v>
      </c>
      <c r="J33" s="17">
        <f t="shared" si="1"/>
        <v>3150</v>
      </c>
      <c r="K33" s="13">
        <v>0</v>
      </c>
      <c r="L33" s="17">
        <f t="shared" si="3"/>
        <v>0</v>
      </c>
    </row>
    <row r="34" spans="1:12" x14ac:dyDescent="0.2">
      <c r="A34" s="14">
        <v>24</v>
      </c>
      <c r="B34" s="14">
        <v>405</v>
      </c>
      <c r="C34" s="14" t="s">
        <v>39</v>
      </c>
      <c r="D34" s="29" t="s">
        <v>19</v>
      </c>
      <c r="E34" s="14" t="s">
        <v>20</v>
      </c>
      <c r="F34" s="30">
        <v>23100</v>
      </c>
      <c r="G34" s="17">
        <v>2.9</v>
      </c>
      <c r="H34" s="17">
        <f t="shared" si="0"/>
        <v>66990</v>
      </c>
      <c r="I34" s="13">
        <v>3.25</v>
      </c>
      <c r="J34" s="17">
        <f t="shared" si="1"/>
        <v>75075</v>
      </c>
      <c r="K34" s="13">
        <v>0</v>
      </c>
      <c r="L34" s="17">
        <f t="shared" si="3"/>
        <v>0</v>
      </c>
    </row>
    <row r="35" spans="1:12" x14ac:dyDescent="0.2">
      <c r="A35" s="14">
        <v>25</v>
      </c>
      <c r="B35" s="14">
        <v>422</v>
      </c>
      <c r="C35" s="14" t="s">
        <v>39</v>
      </c>
      <c r="D35" s="29" t="s">
        <v>23</v>
      </c>
      <c r="E35" s="14" t="s">
        <v>13</v>
      </c>
      <c r="F35" s="30">
        <v>17760</v>
      </c>
      <c r="G35" s="17">
        <v>1.25</v>
      </c>
      <c r="H35" s="17">
        <f t="shared" si="0"/>
        <v>22200</v>
      </c>
      <c r="I35" s="13">
        <v>1.4</v>
      </c>
      <c r="J35" s="17">
        <f t="shared" si="1"/>
        <v>24864</v>
      </c>
      <c r="K35" s="13">
        <v>0</v>
      </c>
      <c r="L35" s="17">
        <f t="shared" si="3"/>
        <v>0</v>
      </c>
    </row>
    <row r="36" spans="1:12" x14ac:dyDescent="0.2">
      <c r="A36" s="14">
        <v>26</v>
      </c>
      <c r="B36" s="14">
        <v>422</v>
      </c>
      <c r="C36" s="14" t="s">
        <v>39</v>
      </c>
      <c r="D36" s="29" t="s">
        <v>24</v>
      </c>
      <c r="E36" s="14" t="s">
        <v>20</v>
      </c>
      <c r="F36" s="30">
        <v>9240</v>
      </c>
      <c r="G36" s="17">
        <v>2.95</v>
      </c>
      <c r="H36" s="17">
        <f t="shared" si="0"/>
        <v>27258</v>
      </c>
      <c r="I36" s="13">
        <v>2.4</v>
      </c>
      <c r="J36" s="17">
        <f t="shared" si="1"/>
        <v>22176</v>
      </c>
      <c r="K36" s="13">
        <v>0</v>
      </c>
      <c r="L36" s="17">
        <f t="shared" si="3"/>
        <v>0</v>
      </c>
    </row>
    <row r="37" spans="1:12" x14ac:dyDescent="0.2">
      <c r="A37" s="14">
        <v>27</v>
      </c>
      <c r="B37" s="14">
        <v>407</v>
      </c>
      <c r="C37" s="14" t="s">
        <v>39</v>
      </c>
      <c r="D37" s="33" t="s">
        <v>42</v>
      </c>
      <c r="E37" s="14" t="s">
        <v>20</v>
      </c>
      <c r="F37" s="30">
        <v>230</v>
      </c>
      <c r="G37" s="17">
        <v>5</v>
      </c>
      <c r="H37" s="17">
        <f t="shared" si="0"/>
        <v>1150</v>
      </c>
      <c r="I37" s="13">
        <v>2.7</v>
      </c>
      <c r="J37" s="17">
        <f t="shared" si="1"/>
        <v>621</v>
      </c>
      <c r="K37" s="13">
        <v>0</v>
      </c>
      <c r="L37" s="17">
        <f t="shared" si="3"/>
        <v>0</v>
      </c>
    </row>
    <row r="38" spans="1:12" x14ac:dyDescent="0.2">
      <c r="A38" s="14">
        <v>28</v>
      </c>
      <c r="B38" s="14">
        <v>441</v>
      </c>
      <c r="C38" s="14" t="s">
        <v>39</v>
      </c>
      <c r="D38" s="29" t="s">
        <v>25</v>
      </c>
      <c r="E38" s="14" t="s">
        <v>26</v>
      </c>
      <c r="F38" s="30">
        <v>51</v>
      </c>
      <c r="G38" s="17">
        <v>375</v>
      </c>
      <c r="H38" s="17">
        <f t="shared" si="0"/>
        <v>19125</v>
      </c>
      <c r="I38" s="13">
        <v>320</v>
      </c>
      <c r="J38" s="17">
        <f t="shared" si="1"/>
        <v>16320</v>
      </c>
      <c r="K38" s="13">
        <v>0</v>
      </c>
      <c r="L38" s="17">
        <f t="shared" si="3"/>
        <v>0</v>
      </c>
    </row>
    <row r="39" spans="1:12" x14ac:dyDescent="0.2">
      <c r="A39" s="14">
        <v>29</v>
      </c>
      <c r="B39" s="14">
        <v>441</v>
      </c>
      <c r="C39" s="14" t="s">
        <v>39</v>
      </c>
      <c r="D39" s="29" t="s">
        <v>27</v>
      </c>
      <c r="E39" s="14" t="s">
        <v>26</v>
      </c>
      <c r="F39" s="30">
        <v>63</v>
      </c>
      <c r="G39" s="17">
        <v>350</v>
      </c>
      <c r="H39" s="17">
        <f t="shared" si="0"/>
        <v>22050</v>
      </c>
      <c r="I39" s="13">
        <v>280</v>
      </c>
      <c r="J39" s="17">
        <f t="shared" si="1"/>
        <v>17640</v>
      </c>
      <c r="K39" s="13">
        <v>0</v>
      </c>
      <c r="L39" s="17">
        <f t="shared" si="3"/>
        <v>0</v>
      </c>
    </row>
    <row r="40" spans="1:12" x14ac:dyDescent="0.2">
      <c r="A40" s="14">
        <v>30</v>
      </c>
      <c r="B40" s="14" t="s">
        <v>57</v>
      </c>
      <c r="C40" s="14" t="s">
        <v>39</v>
      </c>
      <c r="D40" s="29" t="s">
        <v>29</v>
      </c>
      <c r="E40" s="14" t="s">
        <v>20</v>
      </c>
      <c r="F40" s="30">
        <v>2670</v>
      </c>
      <c r="G40" s="17">
        <v>6.5</v>
      </c>
      <c r="H40" s="17">
        <f t="shared" si="0"/>
        <v>17355</v>
      </c>
      <c r="I40" s="13">
        <v>4.5</v>
      </c>
      <c r="J40" s="17">
        <f t="shared" si="1"/>
        <v>12015</v>
      </c>
      <c r="K40" s="13">
        <v>0</v>
      </c>
      <c r="L40" s="17">
        <f t="shared" si="3"/>
        <v>0</v>
      </c>
    </row>
    <row r="41" spans="1:12" x14ac:dyDescent="0.2">
      <c r="A41" s="14">
        <v>31</v>
      </c>
      <c r="B41" s="14">
        <v>623</v>
      </c>
      <c r="C41" s="14" t="s">
        <v>39</v>
      </c>
      <c r="D41" s="29" t="s">
        <v>43</v>
      </c>
      <c r="E41" s="14" t="s">
        <v>15</v>
      </c>
      <c r="F41" s="30">
        <v>5</v>
      </c>
      <c r="G41" s="17">
        <v>1000</v>
      </c>
      <c r="H41" s="17">
        <f t="shared" si="0"/>
        <v>5000</v>
      </c>
      <c r="I41" s="13">
        <v>1900</v>
      </c>
      <c r="J41" s="17">
        <f t="shared" si="1"/>
        <v>9500</v>
      </c>
      <c r="K41" s="13">
        <v>0</v>
      </c>
      <c r="L41" s="17">
        <f t="shared" si="3"/>
        <v>0</v>
      </c>
    </row>
    <row r="42" spans="1:12" x14ac:dyDescent="0.2">
      <c r="A42" s="14">
        <v>32</v>
      </c>
      <c r="B42" s="14">
        <v>614</v>
      </c>
      <c r="C42" s="14" t="s">
        <v>39</v>
      </c>
      <c r="D42" s="29" t="s">
        <v>35</v>
      </c>
      <c r="E42" s="14" t="s">
        <v>36</v>
      </c>
      <c r="F42" s="30">
        <v>1</v>
      </c>
      <c r="G42" s="17">
        <v>18000</v>
      </c>
      <c r="H42" s="17">
        <f t="shared" si="0"/>
        <v>18000</v>
      </c>
      <c r="I42" s="13">
        <v>23000</v>
      </c>
      <c r="J42" s="17">
        <f t="shared" si="1"/>
        <v>23000</v>
      </c>
      <c r="K42" s="13">
        <v>0</v>
      </c>
      <c r="L42" s="17">
        <f t="shared" si="3"/>
        <v>0</v>
      </c>
    </row>
    <row r="43" spans="1:12" x14ac:dyDescent="0.2">
      <c r="A43" s="14">
        <v>33</v>
      </c>
      <c r="B43" s="14">
        <v>624</v>
      </c>
      <c r="C43" s="14" t="s">
        <v>39</v>
      </c>
      <c r="D43" s="29" t="s">
        <v>37</v>
      </c>
      <c r="E43" s="14" t="s">
        <v>36</v>
      </c>
      <c r="F43" s="30">
        <v>1</v>
      </c>
      <c r="G43" s="17">
        <v>7500</v>
      </c>
      <c r="H43" s="17">
        <f t="shared" si="0"/>
        <v>7500</v>
      </c>
      <c r="I43" s="13">
        <v>8500</v>
      </c>
      <c r="J43" s="17">
        <f t="shared" si="1"/>
        <v>8500</v>
      </c>
      <c r="K43" s="13">
        <v>0</v>
      </c>
      <c r="L43" s="17">
        <f t="shared" si="3"/>
        <v>0</v>
      </c>
    </row>
    <row r="44" spans="1:12" x14ac:dyDescent="0.2">
      <c r="A44" s="14">
        <v>34</v>
      </c>
      <c r="B44" s="14">
        <v>103.05</v>
      </c>
      <c r="C44" s="14" t="s">
        <v>39</v>
      </c>
      <c r="D44" s="29" t="s">
        <v>58</v>
      </c>
      <c r="E44" s="14" t="s">
        <v>36</v>
      </c>
      <c r="F44" s="30">
        <v>1</v>
      </c>
      <c r="G44" s="17">
        <v>4000</v>
      </c>
      <c r="H44" s="17">
        <f t="shared" si="0"/>
        <v>4000</v>
      </c>
      <c r="I44" s="13">
        <v>2500</v>
      </c>
      <c r="J44" s="17">
        <f t="shared" si="1"/>
        <v>2500</v>
      </c>
      <c r="K44" s="13">
        <v>0</v>
      </c>
      <c r="L44" s="17">
        <f t="shared" si="3"/>
        <v>0</v>
      </c>
    </row>
    <row r="45" spans="1:12" x14ac:dyDescent="0.2">
      <c r="A45" s="14"/>
      <c r="B45" s="14"/>
      <c r="C45" s="14"/>
      <c r="D45" s="83" t="s">
        <v>62</v>
      </c>
      <c r="E45" s="14"/>
      <c r="F45" s="34"/>
      <c r="G45" s="17"/>
      <c r="H45" s="35">
        <f>SUM(H29:H44)</f>
        <v>396178</v>
      </c>
      <c r="I45" s="28"/>
      <c r="J45" s="22">
        <f>SUM(J29:J44)</f>
        <v>367266</v>
      </c>
      <c r="K45" s="13"/>
      <c r="L45" s="22">
        <f>SUM(L29:L44)</f>
        <v>0</v>
      </c>
    </row>
    <row r="46" spans="1:12" x14ac:dyDescent="0.2">
      <c r="A46" s="14"/>
      <c r="B46" s="14"/>
      <c r="C46" s="14"/>
      <c r="D46" s="29"/>
      <c r="E46" s="14"/>
      <c r="F46" s="30"/>
      <c r="G46" s="17"/>
      <c r="H46" s="22"/>
      <c r="I46" s="28"/>
      <c r="J46" s="26">
        <f>((J45-H45)/H45)*100</f>
        <v>-7.2977298083184827</v>
      </c>
      <c r="K46" s="13"/>
      <c r="L46" s="26"/>
    </row>
    <row r="47" spans="1:12" x14ac:dyDescent="0.2">
      <c r="A47" s="14"/>
      <c r="B47" s="14"/>
      <c r="C47" s="14"/>
      <c r="D47" s="79" t="s">
        <v>59</v>
      </c>
      <c r="E47" s="14"/>
      <c r="F47" s="30"/>
      <c r="G47" s="17"/>
      <c r="H47" s="22"/>
      <c r="I47" s="28"/>
      <c r="J47" s="22"/>
      <c r="K47" s="13"/>
      <c r="L47" s="17"/>
    </row>
    <row r="48" spans="1:12" x14ac:dyDescent="0.2">
      <c r="A48" s="14">
        <v>35</v>
      </c>
      <c r="B48" s="14">
        <v>254</v>
      </c>
      <c r="C48" s="14" t="s">
        <v>59</v>
      </c>
      <c r="D48" s="29" t="s">
        <v>12</v>
      </c>
      <c r="E48" s="14" t="s">
        <v>13</v>
      </c>
      <c r="F48" s="34">
        <v>50</v>
      </c>
      <c r="G48" s="36">
        <v>15</v>
      </c>
      <c r="H48" s="17">
        <f ca="1">IF(CELL("TYPE",F48)="l",G48*1,F48*G48)</f>
        <v>750</v>
      </c>
      <c r="I48" s="13">
        <v>25</v>
      </c>
      <c r="J48" s="17">
        <f t="shared" si="1"/>
        <v>1250</v>
      </c>
      <c r="K48" s="13">
        <v>0</v>
      </c>
      <c r="L48" s="17">
        <f t="shared" ref="L48:L60" si="4">(K48*F48)</f>
        <v>0</v>
      </c>
    </row>
    <row r="49" spans="1:15" x14ac:dyDescent="0.2">
      <c r="A49" s="14">
        <v>36</v>
      </c>
      <c r="B49" s="14">
        <v>405</v>
      </c>
      <c r="C49" s="14" t="s">
        <v>59</v>
      </c>
      <c r="D49" s="33" t="s">
        <v>16</v>
      </c>
      <c r="E49" s="14" t="s">
        <v>17</v>
      </c>
      <c r="F49" s="37">
        <v>232</v>
      </c>
      <c r="G49" s="36">
        <v>85</v>
      </c>
      <c r="H49" s="17">
        <f t="shared" ref="H49:H58" ca="1" si="5">IF(CELL("TYPE",F49)="l",G49*1,F49*G49)</f>
        <v>19720</v>
      </c>
      <c r="I49" s="13">
        <v>85</v>
      </c>
      <c r="J49" s="17">
        <f t="shared" si="1"/>
        <v>19720</v>
      </c>
      <c r="K49" s="13">
        <v>0</v>
      </c>
      <c r="L49" s="17">
        <f t="shared" si="4"/>
        <v>0</v>
      </c>
    </row>
    <row r="50" spans="1:15" x14ac:dyDescent="0.2">
      <c r="A50" s="14">
        <v>37</v>
      </c>
      <c r="B50" s="14">
        <v>405</v>
      </c>
      <c r="C50" s="14" t="s">
        <v>59</v>
      </c>
      <c r="D50" s="29" t="s">
        <v>18</v>
      </c>
      <c r="E50" s="14" t="s">
        <v>17</v>
      </c>
      <c r="F50" s="34">
        <v>15</v>
      </c>
      <c r="G50" s="36">
        <v>32</v>
      </c>
      <c r="H50" s="17">
        <f t="shared" ca="1" si="5"/>
        <v>480</v>
      </c>
      <c r="I50" s="13">
        <v>35</v>
      </c>
      <c r="J50" s="17">
        <f t="shared" si="1"/>
        <v>525</v>
      </c>
      <c r="K50" s="13">
        <v>0</v>
      </c>
      <c r="L50" s="17">
        <f t="shared" si="4"/>
        <v>0</v>
      </c>
    </row>
    <row r="51" spans="1:15" x14ac:dyDescent="0.2">
      <c r="A51" s="14">
        <v>38</v>
      </c>
      <c r="B51" s="14">
        <v>405</v>
      </c>
      <c r="C51" s="14" t="s">
        <v>59</v>
      </c>
      <c r="D51" s="29" t="s">
        <v>45</v>
      </c>
      <c r="E51" s="14" t="s">
        <v>20</v>
      </c>
      <c r="F51" s="34">
        <v>4030</v>
      </c>
      <c r="G51" s="36">
        <v>2.9</v>
      </c>
      <c r="H51" s="17">
        <f t="shared" ca="1" si="5"/>
        <v>11687</v>
      </c>
      <c r="I51" s="13">
        <v>3.25</v>
      </c>
      <c r="J51" s="17">
        <f t="shared" si="1"/>
        <v>13097.5</v>
      </c>
      <c r="K51" s="13">
        <v>0</v>
      </c>
      <c r="L51" s="17">
        <f t="shared" si="4"/>
        <v>0</v>
      </c>
    </row>
    <row r="52" spans="1:15" x14ac:dyDescent="0.2">
      <c r="A52" s="14">
        <v>39</v>
      </c>
      <c r="B52" s="14">
        <v>422</v>
      </c>
      <c r="C52" s="14" t="s">
        <v>59</v>
      </c>
      <c r="D52" s="29" t="s">
        <v>23</v>
      </c>
      <c r="E52" s="14" t="s">
        <v>13</v>
      </c>
      <c r="F52" s="34">
        <v>3100</v>
      </c>
      <c r="G52" s="36">
        <v>1.25</v>
      </c>
      <c r="H52" s="17">
        <f t="shared" ca="1" si="5"/>
        <v>3875</v>
      </c>
      <c r="I52" s="13">
        <v>1.1000000000000001</v>
      </c>
      <c r="J52" s="17">
        <f t="shared" si="1"/>
        <v>3410.0000000000005</v>
      </c>
      <c r="K52" s="13">
        <v>0</v>
      </c>
      <c r="L52" s="17">
        <f t="shared" si="4"/>
        <v>0</v>
      </c>
    </row>
    <row r="53" spans="1:15" x14ac:dyDescent="0.2">
      <c r="A53" s="14">
        <v>40</v>
      </c>
      <c r="B53" s="14">
        <v>422</v>
      </c>
      <c r="C53" s="14" t="s">
        <v>59</v>
      </c>
      <c r="D53" s="29" t="s">
        <v>24</v>
      </c>
      <c r="E53" s="14" t="s">
        <v>20</v>
      </c>
      <c r="F53" s="34">
        <v>1610</v>
      </c>
      <c r="G53" s="36">
        <v>2.95</v>
      </c>
      <c r="H53" s="17">
        <f t="shared" ca="1" si="5"/>
        <v>4749.5</v>
      </c>
      <c r="I53" s="13">
        <v>2.5</v>
      </c>
      <c r="J53" s="17">
        <f t="shared" si="1"/>
        <v>4025</v>
      </c>
      <c r="K53" s="13">
        <v>0</v>
      </c>
      <c r="L53" s="17">
        <f t="shared" si="4"/>
        <v>0</v>
      </c>
    </row>
    <row r="54" spans="1:15" x14ac:dyDescent="0.2">
      <c r="A54" s="14">
        <v>41</v>
      </c>
      <c r="B54" s="14">
        <v>407</v>
      </c>
      <c r="C54" s="14" t="s">
        <v>59</v>
      </c>
      <c r="D54" s="29" t="s">
        <v>21</v>
      </c>
      <c r="E54" s="14" t="s">
        <v>20</v>
      </c>
      <c r="F54" s="34">
        <v>30</v>
      </c>
      <c r="G54" s="36">
        <v>2.5</v>
      </c>
      <c r="H54" s="17">
        <f t="shared" ca="1" si="5"/>
        <v>75</v>
      </c>
      <c r="I54" s="13">
        <v>2.7</v>
      </c>
      <c r="J54" s="17">
        <f t="shared" si="1"/>
        <v>81</v>
      </c>
      <c r="K54" s="13">
        <v>0</v>
      </c>
      <c r="L54" s="17">
        <f t="shared" si="4"/>
        <v>0</v>
      </c>
    </row>
    <row r="55" spans="1:15" x14ac:dyDescent="0.2">
      <c r="A55" s="14">
        <v>42</v>
      </c>
      <c r="B55" s="14">
        <v>441</v>
      </c>
      <c r="C55" s="14" t="s">
        <v>59</v>
      </c>
      <c r="D55" s="33" t="s">
        <v>46</v>
      </c>
      <c r="E55" s="14" t="s">
        <v>26</v>
      </c>
      <c r="F55" s="34">
        <v>14</v>
      </c>
      <c r="G55" s="17">
        <v>350</v>
      </c>
      <c r="H55" s="17">
        <f t="shared" ca="1" si="5"/>
        <v>4900</v>
      </c>
      <c r="I55" s="13">
        <v>350</v>
      </c>
      <c r="J55" s="17">
        <f t="shared" si="1"/>
        <v>4900</v>
      </c>
      <c r="K55" s="13">
        <v>0</v>
      </c>
      <c r="L55" s="17">
        <f t="shared" si="4"/>
        <v>0</v>
      </c>
    </row>
    <row r="56" spans="1:15" x14ac:dyDescent="0.2">
      <c r="A56" s="14">
        <v>43</v>
      </c>
      <c r="B56" s="14">
        <v>441</v>
      </c>
      <c r="C56" s="14" t="s">
        <v>59</v>
      </c>
      <c r="D56" s="29" t="s">
        <v>25</v>
      </c>
      <c r="E56" s="14" t="s">
        <v>26</v>
      </c>
      <c r="F56" s="34">
        <v>5</v>
      </c>
      <c r="G56" s="17">
        <v>375</v>
      </c>
      <c r="H56" s="17">
        <f t="shared" ca="1" si="5"/>
        <v>1875</v>
      </c>
      <c r="I56" s="13">
        <v>500</v>
      </c>
      <c r="J56" s="17">
        <f t="shared" si="1"/>
        <v>2500</v>
      </c>
      <c r="K56" s="13">
        <v>0</v>
      </c>
      <c r="L56" s="17">
        <f t="shared" si="4"/>
        <v>0</v>
      </c>
    </row>
    <row r="57" spans="1:15" x14ac:dyDescent="0.2">
      <c r="A57" s="14">
        <v>44</v>
      </c>
      <c r="B57" s="14" t="s">
        <v>57</v>
      </c>
      <c r="C57" s="14" t="s">
        <v>59</v>
      </c>
      <c r="D57" s="29" t="s">
        <v>47</v>
      </c>
      <c r="E57" s="14" t="s">
        <v>20</v>
      </c>
      <c r="F57" s="34">
        <v>460</v>
      </c>
      <c r="G57" s="38">
        <v>6.5</v>
      </c>
      <c r="H57" s="17">
        <f t="shared" ca="1" si="5"/>
        <v>2990</v>
      </c>
      <c r="I57" s="13">
        <v>4.5</v>
      </c>
      <c r="J57" s="17">
        <f t="shared" si="1"/>
        <v>2070</v>
      </c>
      <c r="K57" s="13">
        <v>0</v>
      </c>
      <c r="L57" s="17">
        <f t="shared" si="4"/>
        <v>0</v>
      </c>
    </row>
    <row r="58" spans="1:15" x14ac:dyDescent="0.2">
      <c r="A58" s="14">
        <v>45</v>
      </c>
      <c r="B58" s="14">
        <v>614</v>
      </c>
      <c r="C58" s="14" t="s">
        <v>59</v>
      </c>
      <c r="D58" s="29" t="s">
        <v>35</v>
      </c>
      <c r="E58" s="14" t="s">
        <v>36</v>
      </c>
      <c r="F58" s="34">
        <v>1</v>
      </c>
      <c r="G58" s="36">
        <v>6000</v>
      </c>
      <c r="H58" s="17">
        <f t="shared" ca="1" si="5"/>
        <v>6000</v>
      </c>
      <c r="I58" s="13">
        <v>3000</v>
      </c>
      <c r="J58" s="17">
        <f t="shared" si="1"/>
        <v>3000</v>
      </c>
      <c r="K58" s="13">
        <v>0</v>
      </c>
      <c r="L58" s="17">
        <f t="shared" si="4"/>
        <v>0</v>
      </c>
    </row>
    <row r="59" spans="1:15" x14ac:dyDescent="0.2">
      <c r="A59" s="14">
        <v>46</v>
      </c>
      <c r="B59" s="14">
        <v>623</v>
      </c>
      <c r="C59" s="14" t="s">
        <v>59</v>
      </c>
      <c r="D59" s="33" t="s">
        <v>37</v>
      </c>
      <c r="E59" s="14" t="s">
        <v>36</v>
      </c>
      <c r="F59" s="30">
        <v>1</v>
      </c>
      <c r="G59" s="36">
        <v>2500</v>
      </c>
      <c r="H59" s="17">
        <f ca="1">IF(CELL("TYPE",F59)="l",G59*1,F59*G59)</f>
        <v>2500</v>
      </c>
      <c r="I59" s="13">
        <v>2000</v>
      </c>
      <c r="J59" s="17">
        <f t="shared" si="1"/>
        <v>2000</v>
      </c>
      <c r="K59" s="13">
        <v>0</v>
      </c>
      <c r="L59" s="17">
        <f t="shared" si="4"/>
        <v>0</v>
      </c>
    </row>
    <row r="60" spans="1:15" x14ac:dyDescent="0.2">
      <c r="A60" s="14">
        <v>47</v>
      </c>
      <c r="B60" s="14">
        <v>103.05</v>
      </c>
      <c r="C60" s="14" t="s">
        <v>59</v>
      </c>
      <c r="D60" s="29" t="s">
        <v>58</v>
      </c>
      <c r="E60" s="14" t="s">
        <v>36</v>
      </c>
      <c r="F60" s="34">
        <v>1</v>
      </c>
      <c r="G60" s="36">
        <v>600</v>
      </c>
      <c r="H60" s="17">
        <f t="shared" ref="H60" ca="1" si="6">IF(CELL("TYPE",F60)="l",G60*1,F60*G60)</f>
        <v>600</v>
      </c>
      <c r="I60" s="13">
        <v>1500</v>
      </c>
      <c r="J60" s="17">
        <f t="shared" si="1"/>
        <v>1500</v>
      </c>
      <c r="K60" s="13">
        <v>0</v>
      </c>
      <c r="L60" s="17">
        <f t="shared" si="4"/>
        <v>0</v>
      </c>
    </row>
    <row r="61" spans="1:15" x14ac:dyDescent="0.2">
      <c r="A61" s="14"/>
      <c r="B61" s="14"/>
      <c r="C61" s="14"/>
      <c r="D61" s="52" t="s">
        <v>64</v>
      </c>
      <c r="E61" s="14"/>
      <c r="F61" s="24"/>
      <c r="G61" s="17"/>
      <c r="H61" s="35">
        <f ca="1">SUM(H48:H60)</f>
        <v>60201.5</v>
      </c>
      <c r="I61" s="47"/>
      <c r="J61" s="22">
        <f>SUM(J48:J60)</f>
        <v>58078.5</v>
      </c>
      <c r="K61" s="13"/>
      <c r="L61" s="22">
        <f>SUM(L48:L60)</f>
        <v>0</v>
      </c>
    </row>
    <row r="62" spans="1:15" x14ac:dyDescent="0.2">
      <c r="A62" s="39"/>
      <c r="B62" s="39"/>
      <c r="C62" s="39"/>
      <c r="D62" s="61"/>
      <c r="E62" s="39"/>
      <c r="F62" s="41"/>
      <c r="G62" s="42"/>
      <c r="H62" s="45"/>
      <c r="I62" s="44"/>
      <c r="J62" s="87">
        <f ca="1">((J61-H61)/H61)*100</f>
        <v>-3.526490203732465</v>
      </c>
      <c r="K62" s="13"/>
      <c r="L62" s="26"/>
    </row>
    <row r="63" spans="1:15" x14ac:dyDescent="0.2">
      <c r="A63" s="88"/>
      <c r="B63" s="88"/>
      <c r="C63" s="88"/>
      <c r="D63" s="89" t="s">
        <v>44</v>
      </c>
      <c r="E63" s="88"/>
      <c r="F63" s="93"/>
      <c r="G63" s="92"/>
      <c r="H63" s="94"/>
      <c r="I63" s="95"/>
      <c r="J63" s="96"/>
      <c r="K63" s="13"/>
      <c r="L63" s="17"/>
    </row>
    <row r="64" spans="1:15" x14ac:dyDescent="0.2">
      <c r="A64" s="14"/>
      <c r="B64" s="14">
        <v>254</v>
      </c>
      <c r="C64" s="14" t="s">
        <v>44</v>
      </c>
      <c r="D64" s="18" t="s">
        <v>12</v>
      </c>
      <c r="E64" s="14" t="s">
        <v>13</v>
      </c>
      <c r="F64" s="24">
        <v>2167</v>
      </c>
      <c r="G64" s="17">
        <v>12</v>
      </c>
      <c r="H64" s="17">
        <f t="shared" ref="H64:H76" ca="1" si="7">IF(CELL("TYPE",F64)="l",G64*1,F64*G64)</f>
        <v>26004</v>
      </c>
      <c r="I64" s="28">
        <v>7</v>
      </c>
      <c r="J64" s="17">
        <f t="shared" si="1"/>
        <v>15169</v>
      </c>
      <c r="K64" s="13">
        <v>0</v>
      </c>
      <c r="L64" s="17">
        <f t="shared" ref="L64:L76" si="8">(K64*F64)</f>
        <v>0</v>
      </c>
      <c r="O64">
        <v>42723.6</v>
      </c>
    </row>
    <row r="65" spans="1:15" x14ac:dyDescent="0.2">
      <c r="A65" s="14">
        <v>49</v>
      </c>
      <c r="B65" s="14">
        <v>405</v>
      </c>
      <c r="C65" s="15" t="s">
        <v>44</v>
      </c>
      <c r="D65" s="29" t="s">
        <v>16</v>
      </c>
      <c r="E65" s="14" t="s">
        <v>17</v>
      </c>
      <c r="F65" s="30">
        <v>1304</v>
      </c>
      <c r="G65" s="36">
        <v>85</v>
      </c>
      <c r="H65" s="17">
        <f t="shared" ca="1" si="7"/>
        <v>110840</v>
      </c>
      <c r="I65" s="13">
        <v>85</v>
      </c>
      <c r="J65" s="17">
        <f t="shared" si="1"/>
        <v>110840</v>
      </c>
      <c r="K65" s="13">
        <v>0</v>
      </c>
      <c r="L65" s="17">
        <f t="shared" si="8"/>
        <v>0</v>
      </c>
      <c r="O65">
        <v>38837.949999999997</v>
      </c>
    </row>
    <row r="66" spans="1:15" x14ac:dyDescent="0.2">
      <c r="A66" s="14">
        <v>50</v>
      </c>
      <c r="B66" s="14">
        <v>405</v>
      </c>
      <c r="C66" s="15" t="s">
        <v>44</v>
      </c>
      <c r="D66" s="29" t="s">
        <v>18</v>
      </c>
      <c r="E66" s="14" t="s">
        <v>17</v>
      </c>
      <c r="F66" s="30">
        <v>90</v>
      </c>
      <c r="G66" s="36">
        <v>32</v>
      </c>
      <c r="H66" s="17">
        <f t="shared" ca="1" si="7"/>
        <v>2880</v>
      </c>
      <c r="I66" s="13">
        <v>35</v>
      </c>
      <c r="J66" s="17">
        <f t="shared" si="1"/>
        <v>3150</v>
      </c>
      <c r="K66" s="13">
        <v>0</v>
      </c>
      <c r="L66" s="17">
        <f t="shared" si="8"/>
        <v>0</v>
      </c>
      <c r="O66">
        <v>45629.85</v>
      </c>
    </row>
    <row r="67" spans="1:15" x14ac:dyDescent="0.2">
      <c r="A67" s="14">
        <v>51</v>
      </c>
      <c r="B67" s="14">
        <v>405</v>
      </c>
      <c r="C67" s="15" t="s">
        <v>44</v>
      </c>
      <c r="D67" s="29" t="s">
        <v>45</v>
      </c>
      <c r="E67" s="14" t="s">
        <v>20</v>
      </c>
      <c r="F67" s="30">
        <v>22600</v>
      </c>
      <c r="G67" s="36">
        <v>2.9</v>
      </c>
      <c r="H67" s="17">
        <f t="shared" ca="1" si="7"/>
        <v>65540</v>
      </c>
      <c r="I67" s="13">
        <v>3.25</v>
      </c>
      <c r="J67" s="17">
        <f t="shared" si="1"/>
        <v>73450</v>
      </c>
      <c r="K67" s="13">
        <v>0</v>
      </c>
      <c r="L67" s="17">
        <f t="shared" si="8"/>
        <v>0</v>
      </c>
      <c r="O67">
        <v>304673.40000000002</v>
      </c>
    </row>
    <row r="68" spans="1:15" x14ac:dyDescent="0.2">
      <c r="A68" s="14">
        <v>52</v>
      </c>
      <c r="B68" s="14">
        <v>422</v>
      </c>
      <c r="C68" s="15" t="s">
        <v>44</v>
      </c>
      <c r="D68" s="29" t="s">
        <v>23</v>
      </c>
      <c r="E68" s="14" t="s">
        <v>13</v>
      </c>
      <c r="F68" s="30">
        <v>17380</v>
      </c>
      <c r="G68" s="36">
        <v>1.25</v>
      </c>
      <c r="H68" s="17">
        <f t="shared" ca="1" si="7"/>
        <v>21725</v>
      </c>
      <c r="I68" s="13">
        <v>1.1000000000000001</v>
      </c>
      <c r="J68" s="17">
        <f t="shared" si="1"/>
        <v>19118</v>
      </c>
      <c r="K68" s="13">
        <v>0</v>
      </c>
      <c r="L68" s="17">
        <f t="shared" si="8"/>
        <v>0</v>
      </c>
      <c r="O68">
        <f>SUM(O64:O67)</f>
        <v>431864.80000000005</v>
      </c>
    </row>
    <row r="69" spans="1:15" x14ac:dyDescent="0.2">
      <c r="A69" s="14">
        <v>53</v>
      </c>
      <c r="B69" s="14">
        <v>422</v>
      </c>
      <c r="C69" s="15" t="s">
        <v>44</v>
      </c>
      <c r="D69" s="29" t="s">
        <v>24</v>
      </c>
      <c r="E69" s="14" t="s">
        <v>20</v>
      </c>
      <c r="F69" s="30">
        <v>9040</v>
      </c>
      <c r="G69" s="36">
        <v>2.95</v>
      </c>
      <c r="H69" s="17">
        <f t="shared" ca="1" si="7"/>
        <v>26668</v>
      </c>
      <c r="I69" s="48">
        <v>2.5</v>
      </c>
      <c r="J69" s="17">
        <f t="shared" si="1"/>
        <v>22600</v>
      </c>
      <c r="K69" s="13">
        <v>0</v>
      </c>
      <c r="L69" s="17">
        <f t="shared" si="8"/>
        <v>0</v>
      </c>
    </row>
    <row r="70" spans="1:15" x14ac:dyDescent="0.2">
      <c r="A70" s="14">
        <v>54</v>
      </c>
      <c r="B70" s="14">
        <v>407</v>
      </c>
      <c r="C70" s="15" t="s">
        <v>44</v>
      </c>
      <c r="D70" s="29" t="s">
        <v>21</v>
      </c>
      <c r="E70" s="14" t="s">
        <v>20</v>
      </c>
      <c r="F70" s="30">
        <v>10</v>
      </c>
      <c r="G70" s="36">
        <v>2.5</v>
      </c>
      <c r="H70" s="17">
        <f t="shared" ca="1" si="7"/>
        <v>25</v>
      </c>
      <c r="I70" s="48">
        <v>2.7</v>
      </c>
      <c r="J70" s="17">
        <f t="shared" si="1"/>
        <v>27</v>
      </c>
      <c r="K70" s="13">
        <v>0</v>
      </c>
      <c r="L70" s="17">
        <f t="shared" si="8"/>
        <v>0</v>
      </c>
    </row>
    <row r="71" spans="1:15" x14ac:dyDescent="0.2">
      <c r="A71" s="14">
        <v>55</v>
      </c>
      <c r="B71" s="14">
        <v>441</v>
      </c>
      <c r="C71" s="15" t="s">
        <v>44</v>
      </c>
      <c r="D71" s="33" t="s">
        <v>46</v>
      </c>
      <c r="E71" s="14" t="s">
        <v>26</v>
      </c>
      <c r="F71" s="37">
        <v>0</v>
      </c>
      <c r="G71" s="50">
        <v>350</v>
      </c>
      <c r="H71" s="17">
        <f t="shared" ca="1" si="7"/>
        <v>0</v>
      </c>
      <c r="I71" s="48">
        <v>400</v>
      </c>
      <c r="J71" s="17">
        <f t="shared" si="1"/>
        <v>0</v>
      </c>
      <c r="K71" s="13">
        <v>0</v>
      </c>
      <c r="L71" s="17">
        <f t="shared" si="8"/>
        <v>0</v>
      </c>
    </row>
    <row r="72" spans="1:15" ht="12.75" customHeight="1" x14ac:dyDescent="0.2">
      <c r="A72" s="14">
        <v>56</v>
      </c>
      <c r="B72" s="14">
        <v>441</v>
      </c>
      <c r="C72" s="15" t="s">
        <v>44</v>
      </c>
      <c r="D72" s="51" t="s">
        <v>25</v>
      </c>
      <c r="E72" s="14" t="s">
        <v>26</v>
      </c>
      <c r="F72" s="37">
        <v>15</v>
      </c>
      <c r="G72" s="50">
        <v>375</v>
      </c>
      <c r="H72" s="17">
        <f t="shared" ca="1" si="7"/>
        <v>5625</v>
      </c>
      <c r="I72" s="13">
        <v>400</v>
      </c>
      <c r="J72" s="17">
        <f t="shared" si="1"/>
        <v>6000</v>
      </c>
      <c r="K72" s="13">
        <v>0</v>
      </c>
      <c r="L72" s="17">
        <f t="shared" si="8"/>
        <v>0</v>
      </c>
    </row>
    <row r="73" spans="1:15" x14ac:dyDescent="0.2">
      <c r="A73" s="14">
        <v>57</v>
      </c>
      <c r="B73" s="14" t="s">
        <v>57</v>
      </c>
      <c r="C73" s="15" t="s">
        <v>44</v>
      </c>
      <c r="D73" s="29" t="s">
        <v>47</v>
      </c>
      <c r="E73" s="14" t="s">
        <v>20</v>
      </c>
      <c r="F73" s="30">
        <v>2610</v>
      </c>
      <c r="G73" s="36">
        <v>6.5</v>
      </c>
      <c r="H73" s="17">
        <f t="shared" ca="1" si="7"/>
        <v>16965</v>
      </c>
      <c r="I73" s="13">
        <v>4</v>
      </c>
      <c r="J73" s="17">
        <f t="shared" si="1"/>
        <v>10440</v>
      </c>
      <c r="K73" s="13">
        <v>0</v>
      </c>
      <c r="L73" s="17">
        <f t="shared" si="8"/>
        <v>0</v>
      </c>
    </row>
    <row r="74" spans="1:15" x14ac:dyDescent="0.2">
      <c r="A74" s="14">
        <v>58</v>
      </c>
      <c r="B74" s="14">
        <v>614</v>
      </c>
      <c r="C74" s="15" t="s">
        <v>44</v>
      </c>
      <c r="D74" s="29" t="s">
        <v>35</v>
      </c>
      <c r="E74" s="14" t="s">
        <v>36</v>
      </c>
      <c r="F74" s="30">
        <v>1</v>
      </c>
      <c r="G74" s="36">
        <v>20000</v>
      </c>
      <c r="H74" s="17">
        <f t="shared" ca="1" si="7"/>
        <v>20000</v>
      </c>
      <c r="I74" s="13">
        <v>19000</v>
      </c>
      <c r="J74" s="17">
        <f t="shared" si="1"/>
        <v>19000</v>
      </c>
      <c r="K74" s="13">
        <v>0</v>
      </c>
      <c r="L74" s="17">
        <f t="shared" si="8"/>
        <v>0</v>
      </c>
    </row>
    <row r="75" spans="1:15" x14ac:dyDescent="0.2">
      <c r="A75" s="14">
        <v>59</v>
      </c>
      <c r="B75" s="14">
        <v>623</v>
      </c>
      <c r="C75" s="15" t="s">
        <v>44</v>
      </c>
      <c r="D75" s="29" t="s">
        <v>37</v>
      </c>
      <c r="E75" s="14" t="s">
        <v>36</v>
      </c>
      <c r="F75" s="30">
        <v>1</v>
      </c>
      <c r="G75" s="36">
        <v>10500</v>
      </c>
      <c r="H75" s="17">
        <f t="shared" ca="1" si="7"/>
        <v>10500</v>
      </c>
      <c r="I75" s="13">
        <v>6000</v>
      </c>
      <c r="J75" s="17">
        <f t="shared" si="1"/>
        <v>6000</v>
      </c>
      <c r="K75" s="13">
        <v>0</v>
      </c>
      <c r="L75" s="17">
        <f t="shared" si="8"/>
        <v>0</v>
      </c>
    </row>
    <row r="76" spans="1:15" x14ac:dyDescent="0.2">
      <c r="A76" s="14">
        <v>60</v>
      </c>
      <c r="B76" s="14">
        <v>103.05</v>
      </c>
      <c r="C76" s="15" t="s">
        <v>44</v>
      </c>
      <c r="D76" s="29" t="s">
        <v>58</v>
      </c>
      <c r="E76" s="14" t="s">
        <v>36</v>
      </c>
      <c r="F76" s="30">
        <v>1</v>
      </c>
      <c r="G76" s="36">
        <v>3500</v>
      </c>
      <c r="H76" s="17">
        <f t="shared" ca="1" si="7"/>
        <v>3500</v>
      </c>
      <c r="I76" s="13">
        <v>1500</v>
      </c>
      <c r="J76" s="17">
        <f t="shared" si="1"/>
        <v>1500</v>
      </c>
      <c r="K76" s="13">
        <v>0</v>
      </c>
      <c r="L76" s="17">
        <f t="shared" si="8"/>
        <v>0</v>
      </c>
    </row>
    <row r="77" spans="1:15" x14ac:dyDescent="0.2">
      <c r="A77" s="14"/>
      <c r="B77" s="14"/>
      <c r="C77" s="15"/>
      <c r="D77" s="52" t="s">
        <v>48</v>
      </c>
      <c r="E77" s="14"/>
      <c r="F77" s="24"/>
      <c r="G77" s="17"/>
      <c r="H77" s="35">
        <f ca="1">SUM(H64:H76)</f>
        <v>310272</v>
      </c>
      <c r="I77" s="47"/>
      <c r="J77" s="22">
        <f>SUM(J64:J76)</f>
        <v>287294</v>
      </c>
      <c r="K77" s="13"/>
      <c r="L77" s="22">
        <f>SUM(L65:L76)</f>
        <v>0</v>
      </c>
    </row>
    <row r="78" spans="1:15" x14ac:dyDescent="0.2">
      <c r="A78" s="18"/>
      <c r="B78" s="18"/>
      <c r="C78" s="18"/>
      <c r="D78" s="18"/>
      <c r="E78" s="18"/>
      <c r="F78" s="53"/>
      <c r="G78" s="18"/>
      <c r="H78" s="18"/>
      <c r="I78" s="47"/>
      <c r="J78" s="26">
        <f ca="1">((J77-H77)/H77)*100</f>
        <v>-7.4057601072607255</v>
      </c>
      <c r="K78" s="13"/>
      <c r="L78" s="26"/>
    </row>
    <row r="79" spans="1:15" x14ac:dyDescent="0.2">
      <c r="A79" s="18"/>
      <c r="B79" s="18"/>
      <c r="C79" s="18"/>
      <c r="D79" s="54" t="s">
        <v>60</v>
      </c>
      <c r="E79" s="18"/>
      <c r="F79" s="53"/>
      <c r="G79" s="18"/>
      <c r="H79" s="18"/>
      <c r="I79" s="47"/>
      <c r="J79" s="18"/>
      <c r="K79" s="13"/>
      <c r="L79" s="17"/>
    </row>
    <row r="80" spans="1:15" x14ac:dyDescent="0.2">
      <c r="A80" s="14">
        <v>61</v>
      </c>
      <c r="B80" s="14">
        <v>254</v>
      </c>
      <c r="C80" s="14" t="s">
        <v>60</v>
      </c>
      <c r="D80" s="18" t="s">
        <v>12</v>
      </c>
      <c r="E80" s="18" t="s">
        <v>13</v>
      </c>
      <c r="F80" s="37">
        <v>50</v>
      </c>
      <c r="G80" s="17">
        <v>15</v>
      </c>
      <c r="H80" s="17">
        <f t="shared" ref="H80:H92" ca="1" si="9">IF(CELL("TYPE",F80)="l",G80*1,F80*G80)</f>
        <v>750</v>
      </c>
      <c r="I80" s="47">
        <v>25</v>
      </c>
      <c r="J80" s="17">
        <f t="shared" ref="J80:J92" si="10">(I80*F80)</f>
        <v>1250</v>
      </c>
      <c r="K80" s="13">
        <v>0</v>
      </c>
      <c r="L80" s="17">
        <f t="shared" ref="L80:L92" si="11">(K80*F80)</f>
        <v>0</v>
      </c>
    </row>
    <row r="81" spans="1:12" x14ac:dyDescent="0.2">
      <c r="A81" s="14">
        <v>62</v>
      </c>
      <c r="B81" s="14">
        <v>405</v>
      </c>
      <c r="C81" s="14" t="s">
        <v>60</v>
      </c>
      <c r="D81" s="18" t="s">
        <v>16</v>
      </c>
      <c r="E81" s="18" t="s">
        <v>17</v>
      </c>
      <c r="F81" s="37">
        <v>170</v>
      </c>
      <c r="G81" s="17">
        <v>90</v>
      </c>
      <c r="H81" s="17">
        <f t="shared" ca="1" si="9"/>
        <v>15300</v>
      </c>
      <c r="I81" s="47">
        <v>85</v>
      </c>
      <c r="J81" s="17">
        <f t="shared" si="10"/>
        <v>14450</v>
      </c>
      <c r="K81" s="13">
        <v>0</v>
      </c>
      <c r="L81" s="17">
        <f t="shared" si="11"/>
        <v>0</v>
      </c>
    </row>
    <row r="82" spans="1:12" x14ac:dyDescent="0.2">
      <c r="A82" s="14">
        <v>63</v>
      </c>
      <c r="B82" s="14">
        <v>405</v>
      </c>
      <c r="C82" s="14" t="s">
        <v>60</v>
      </c>
      <c r="D82" s="18" t="s">
        <v>18</v>
      </c>
      <c r="E82" s="18" t="s">
        <v>17</v>
      </c>
      <c r="F82" s="37">
        <v>11</v>
      </c>
      <c r="G82" s="17">
        <v>32</v>
      </c>
      <c r="H82" s="17">
        <f t="shared" ca="1" si="9"/>
        <v>352</v>
      </c>
      <c r="I82" s="47">
        <v>35</v>
      </c>
      <c r="J82" s="17">
        <f t="shared" si="10"/>
        <v>385</v>
      </c>
      <c r="K82" s="13">
        <v>0</v>
      </c>
      <c r="L82" s="17">
        <f t="shared" si="11"/>
        <v>0</v>
      </c>
    </row>
    <row r="83" spans="1:12" x14ac:dyDescent="0.2">
      <c r="A83" s="14">
        <v>64</v>
      </c>
      <c r="B83" s="14">
        <v>405</v>
      </c>
      <c r="C83" s="14" t="s">
        <v>60</v>
      </c>
      <c r="D83" s="18" t="s">
        <v>45</v>
      </c>
      <c r="E83" s="18" t="s">
        <v>20</v>
      </c>
      <c r="F83" s="37">
        <v>2830</v>
      </c>
      <c r="G83" s="17">
        <v>3</v>
      </c>
      <c r="H83" s="17">
        <f t="shared" ca="1" si="9"/>
        <v>8490</v>
      </c>
      <c r="I83" s="47">
        <v>3.25</v>
      </c>
      <c r="J83" s="17">
        <f t="shared" si="10"/>
        <v>9197.5</v>
      </c>
      <c r="K83" s="13">
        <v>0</v>
      </c>
      <c r="L83" s="17">
        <f t="shared" si="11"/>
        <v>0</v>
      </c>
    </row>
    <row r="84" spans="1:12" x14ac:dyDescent="0.2">
      <c r="A84" s="14">
        <v>65</v>
      </c>
      <c r="B84" s="14">
        <v>422</v>
      </c>
      <c r="C84" s="14" t="s">
        <v>60</v>
      </c>
      <c r="D84" s="18" t="s">
        <v>23</v>
      </c>
      <c r="E84" s="18" t="s">
        <v>13</v>
      </c>
      <c r="F84" s="37">
        <v>2176</v>
      </c>
      <c r="G84" s="17">
        <v>1.25</v>
      </c>
      <c r="H84" s="17">
        <f t="shared" ca="1" si="9"/>
        <v>2720</v>
      </c>
      <c r="I84" s="47">
        <v>1.5</v>
      </c>
      <c r="J84" s="17">
        <f t="shared" si="10"/>
        <v>3264</v>
      </c>
      <c r="K84" s="13">
        <v>0</v>
      </c>
      <c r="L84" s="17">
        <f t="shared" si="11"/>
        <v>0</v>
      </c>
    </row>
    <row r="85" spans="1:12" x14ac:dyDescent="0.2">
      <c r="A85" s="14">
        <v>66</v>
      </c>
      <c r="B85" s="14">
        <v>422</v>
      </c>
      <c r="C85" s="14" t="s">
        <v>60</v>
      </c>
      <c r="D85" s="18" t="s">
        <v>24</v>
      </c>
      <c r="E85" s="18" t="s">
        <v>20</v>
      </c>
      <c r="F85" s="37">
        <v>1130</v>
      </c>
      <c r="G85" s="17">
        <v>2.95</v>
      </c>
      <c r="H85" s="17">
        <f t="shared" ca="1" si="9"/>
        <v>3333.5</v>
      </c>
      <c r="I85" s="47">
        <v>2.5</v>
      </c>
      <c r="J85" s="17">
        <f t="shared" si="10"/>
        <v>2825</v>
      </c>
      <c r="K85" s="13">
        <v>0</v>
      </c>
      <c r="L85" s="17">
        <f t="shared" si="11"/>
        <v>0</v>
      </c>
    </row>
    <row r="86" spans="1:12" x14ac:dyDescent="0.2">
      <c r="A86" s="14">
        <v>67</v>
      </c>
      <c r="B86" s="14">
        <v>407</v>
      </c>
      <c r="C86" s="14" t="s">
        <v>60</v>
      </c>
      <c r="D86" s="18" t="s">
        <v>21</v>
      </c>
      <c r="E86" s="18" t="s">
        <v>20</v>
      </c>
      <c r="F86" s="37">
        <v>26</v>
      </c>
      <c r="G86" s="17">
        <v>3</v>
      </c>
      <c r="H86" s="17">
        <f t="shared" ca="1" si="9"/>
        <v>78</v>
      </c>
      <c r="I86" s="47">
        <v>2.7</v>
      </c>
      <c r="J86" s="17">
        <f t="shared" si="10"/>
        <v>70.2</v>
      </c>
      <c r="K86" s="13">
        <v>0</v>
      </c>
      <c r="L86" s="17">
        <f t="shared" si="11"/>
        <v>0</v>
      </c>
    </row>
    <row r="87" spans="1:12" x14ac:dyDescent="0.2">
      <c r="A87" s="14">
        <v>68</v>
      </c>
      <c r="B87" s="14">
        <v>441</v>
      </c>
      <c r="C87" s="14" t="s">
        <v>60</v>
      </c>
      <c r="D87" s="18" t="s">
        <v>46</v>
      </c>
      <c r="E87" s="18" t="s">
        <v>26</v>
      </c>
      <c r="F87" s="37">
        <v>10</v>
      </c>
      <c r="G87" s="17">
        <v>375</v>
      </c>
      <c r="H87" s="17">
        <f t="shared" ca="1" si="9"/>
        <v>3750</v>
      </c>
      <c r="I87" s="47">
        <v>400</v>
      </c>
      <c r="J87" s="17">
        <f t="shared" si="10"/>
        <v>4000</v>
      </c>
      <c r="K87" s="13">
        <v>0</v>
      </c>
      <c r="L87" s="17">
        <f t="shared" si="11"/>
        <v>0</v>
      </c>
    </row>
    <row r="88" spans="1:12" x14ac:dyDescent="0.2">
      <c r="A88" s="14">
        <v>69</v>
      </c>
      <c r="B88" s="14">
        <v>441</v>
      </c>
      <c r="C88" s="14" t="s">
        <v>60</v>
      </c>
      <c r="D88" s="18" t="s">
        <v>25</v>
      </c>
      <c r="E88" s="18" t="s">
        <v>26</v>
      </c>
      <c r="F88" s="37">
        <v>2</v>
      </c>
      <c r="G88" s="17">
        <v>375</v>
      </c>
      <c r="H88" s="17">
        <f t="shared" ca="1" si="9"/>
        <v>750</v>
      </c>
      <c r="I88" s="47">
        <v>600</v>
      </c>
      <c r="J88" s="17">
        <f t="shared" si="10"/>
        <v>1200</v>
      </c>
      <c r="K88" s="13">
        <v>0</v>
      </c>
      <c r="L88" s="17">
        <f t="shared" si="11"/>
        <v>0</v>
      </c>
    </row>
    <row r="89" spans="1:12" x14ac:dyDescent="0.2">
      <c r="A89" s="14">
        <v>70</v>
      </c>
      <c r="B89" s="14" t="s">
        <v>57</v>
      </c>
      <c r="C89" s="14" t="s">
        <v>60</v>
      </c>
      <c r="D89" s="18" t="s">
        <v>47</v>
      </c>
      <c r="E89" s="18" t="s">
        <v>20</v>
      </c>
      <c r="F89" s="37">
        <v>3142</v>
      </c>
      <c r="G89" s="17">
        <v>6.5</v>
      </c>
      <c r="H89" s="17">
        <f t="shared" ca="1" si="9"/>
        <v>20423</v>
      </c>
      <c r="I89" s="47">
        <v>3.65</v>
      </c>
      <c r="J89" s="17">
        <f t="shared" si="10"/>
        <v>11468.3</v>
      </c>
      <c r="K89" s="13">
        <v>0</v>
      </c>
      <c r="L89" s="17">
        <f t="shared" si="11"/>
        <v>0</v>
      </c>
    </row>
    <row r="90" spans="1:12" x14ac:dyDescent="0.2">
      <c r="A90" s="14">
        <v>71</v>
      </c>
      <c r="B90" s="14">
        <v>614</v>
      </c>
      <c r="C90" s="14" t="s">
        <v>60</v>
      </c>
      <c r="D90" s="18" t="s">
        <v>35</v>
      </c>
      <c r="E90" s="18" t="s">
        <v>36</v>
      </c>
      <c r="F90" s="37">
        <v>1</v>
      </c>
      <c r="G90" s="17">
        <v>3500</v>
      </c>
      <c r="H90" s="17">
        <f t="shared" ca="1" si="9"/>
        <v>3500</v>
      </c>
      <c r="I90" s="47">
        <v>3800</v>
      </c>
      <c r="J90" s="17">
        <f t="shared" si="10"/>
        <v>3800</v>
      </c>
      <c r="K90" s="13">
        <v>0</v>
      </c>
      <c r="L90" s="17">
        <f t="shared" si="11"/>
        <v>0</v>
      </c>
    </row>
    <row r="91" spans="1:12" x14ac:dyDescent="0.2">
      <c r="A91" s="14">
        <v>72</v>
      </c>
      <c r="B91" s="14">
        <v>623</v>
      </c>
      <c r="C91" s="14" t="s">
        <v>60</v>
      </c>
      <c r="D91" s="18" t="s">
        <v>37</v>
      </c>
      <c r="E91" s="18" t="s">
        <v>36</v>
      </c>
      <c r="F91" s="37">
        <v>1</v>
      </c>
      <c r="G91" s="17">
        <v>2500</v>
      </c>
      <c r="H91" s="17">
        <f t="shared" ca="1" si="9"/>
        <v>2500</v>
      </c>
      <c r="I91" s="47">
        <v>2500</v>
      </c>
      <c r="J91" s="17">
        <f t="shared" si="10"/>
        <v>2500</v>
      </c>
      <c r="K91" s="13">
        <v>0</v>
      </c>
      <c r="L91" s="17">
        <f t="shared" si="11"/>
        <v>0</v>
      </c>
    </row>
    <row r="92" spans="1:12" x14ac:dyDescent="0.2">
      <c r="A92" s="14">
        <v>73</v>
      </c>
      <c r="B92" s="14">
        <v>103.05</v>
      </c>
      <c r="C92" s="14" t="s">
        <v>60</v>
      </c>
      <c r="D92" s="18" t="s">
        <v>58</v>
      </c>
      <c r="E92" s="18" t="s">
        <v>36</v>
      </c>
      <c r="F92" s="37">
        <v>1</v>
      </c>
      <c r="G92" s="17">
        <v>400</v>
      </c>
      <c r="H92" s="17">
        <f t="shared" ca="1" si="9"/>
        <v>400</v>
      </c>
      <c r="I92" s="47">
        <v>1500</v>
      </c>
      <c r="J92" s="17">
        <f t="shared" si="10"/>
        <v>1500</v>
      </c>
      <c r="K92" s="13">
        <v>0</v>
      </c>
      <c r="L92" s="17">
        <f t="shared" si="11"/>
        <v>0</v>
      </c>
    </row>
    <row r="93" spans="1:12" x14ac:dyDescent="0.2">
      <c r="A93" s="18"/>
      <c r="B93" s="18"/>
      <c r="C93" s="18"/>
      <c r="D93" s="52" t="s">
        <v>48</v>
      </c>
      <c r="E93" s="18"/>
      <c r="F93" s="53"/>
      <c r="G93" s="18"/>
      <c r="H93" s="22">
        <f ca="1">SUM(H80:H92)</f>
        <v>62346.5</v>
      </c>
      <c r="I93" s="47"/>
      <c r="J93" s="22">
        <f>SUM(J80:J92)</f>
        <v>55910</v>
      </c>
      <c r="K93" s="13"/>
      <c r="L93" s="22">
        <f>SUM(L80:L92)</f>
        <v>0</v>
      </c>
    </row>
    <row r="94" spans="1:12" x14ac:dyDescent="0.2">
      <c r="A94" s="18"/>
      <c r="B94" s="18"/>
      <c r="C94" s="18"/>
      <c r="D94" s="18"/>
      <c r="E94" s="18"/>
      <c r="F94" s="53"/>
      <c r="G94" s="18"/>
      <c r="H94" s="18"/>
      <c r="I94" s="47"/>
      <c r="J94" s="26">
        <f ca="1">((J93-H93)/H93)*100</f>
        <v>-10.323755142630301</v>
      </c>
      <c r="K94" s="13"/>
      <c r="L94" s="17"/>
    </row>
    <row r="95" spans="1:12" x14ac:dyDescent="0.2">
      <c r="A95" s="18"/>
      <c r="B95" s="18"/>
      <c r="C95" s="18"/>
      <c r="D95" s="52" t="s">
        <v>49</v>
      </c>
      <c r="E95" s="14"/>
      <c r="F95" s="37"/>
      <c r="G95" s="19"/>
      <c r="H95" s="22">
        <f ca="1">(H93+H77+H61+H45+H26)</f>
        <v>1098002</v>
      </c>
      <c r="I95" s="47"/>
      <c r="J95" s="22">
        <f>(J93+J77+J61+J45+J26)</f>
        <v>1029862</v>
      </c>
      <c r="K95" s="25"/>
      <c r="L95" s="22"/>
    </row>
    <row r="96" spans="1:12" x14ac:dyDescent="0.2">
      <c r="A96" s="18"/>
      <c r="B96" s="18"/>
      <c r="C96" s="18"/>
      <c r="D96" s="52"/>
      <c r="E96" s="14"/>
      <c r="F96" s="37"/>
      <c r="G96" s="19"/>
      <c r="H96" s="17"/>
      <c r="I96" s="47"/>
      <c r="J96" s="18"/>
      <c r="K96" s="28"/>
      <c r="L96" s="22"/>
    </row>
    <row r="97" spans="1:12" x14ac:dyDescent="0.2">
      <c r="A97" s="18"/>
      <c r="B97" s="18"/>
      <c r="C97" s="18"/>
      <c r="D97" s="18"/>
      <c r="E97" s="18"/>
      <c r="F97" s="53"/>
      <c r="G97" s="18"/>
      <c r="H97" s="18"/>
      <c r="I97" s="47"/>
      <c r="J97" s="55"/>
      <c r="K97" s="13"/>
      <c r="L97" s="17"/>
    </row>
    <row r="98" spans="1:12" x14ac:dyDescent="0.2">
      <c r="A98" s="18"/>
      <c r="B98" s="18"/>
      <c r="C98" s="18"/>
      <c r="D98" s="54" t="s">
        <v>61</v>
      </c>
      <c r="E98" s="14"/>
      <c r="F98" s="30"/>
      <c r="G98" s="56"/>
      <c r="H98" s="18"/>
      <c r="I98" s="47"/>
      <c r="J98" s="18"/>
      <c r="K98" s="13"/>
      <c r="L98" s="17"/>
    </row>
    <row r="99" spans="1:12" x14ac:dyDescent="0.2">
      <c r="A99" s="14">
        <v>74</v>
      </c>
      <c r="B99" s="14">
        <v>254</v>
      </c>
      <c r="C99" s="14" t="s">
        <v>11</v>
      </c>
      <c r="D99" s="29" t="s">
        <v>12</v>
      </c>
      <c r="E99" s="14" t="s">
        <v>13</v>
      </c>
      <c r="F99" s="30">
        <v>300</v>
      </c>
      <c r="G99" s="36">
        <v>12</v>
      </c>
      <c r="H99" s="17">
        <f ca="1">IF(CELL("TYPE",F99)="l",G99*1,F99*G99)</f>
        <v>3600</v>
      </c>
      <c r="I99" s="84">
        <v>8.5</v>
      </c>
      <c r="J99" s="17">
        <f t="shared" ref="J99:J115" si="12">(I99*F99)</f>
        <v>2550</v>
      </c>
      <c r="K99" s="13">
        <v>0</v>
      </c>
      <c r="L99" s="17">
        <f t="shared" ref="L99:L115" si="13">(K99*F99)</f>
        <v>0</v>
      </c>
    </row>
    <row r="100" spans="1:12" x14ac:dyDescent="0.2">
      <c r="A100" s="14">
        <v>75</v>
      </c>
      <c r="B100" s="14">
        <v>405</v>
      </c>
      <c r="C100" s="14" t="s">
        <v>11</v>
      </c>
      <c r="D100" s="29" t="s">
        <v>16</v>
      </c>
      <c r="E100" s="14" t="s">
        <v>17</v>
      </c>
      <c r="F100" s="30">
        <v>350</v>
      </c>
      <c r="G100" s="36">
        <v>75</v>
      </c>
      <c r="H100" s="17">
        <f t="shared" ref="H100:H115" ca="1" si="14">IF(CELL("TYPE",F100)="l",G100*1,F100*G100)</f>
        <v>26250</v>
      </c>
      <c r="I100" s="84">
        <v>70</v>
      </c>
      <c r="J100" s="17">
        <f t="shared" si="12"/>
        <v>24500</v>
      </c>
      <c r="K100" s="13">
        <v>0</v>
      </c>
      <c r="L100" s="17">
        <f t="shared" si="13"/>
        <v>0</v>
      </c>
    </row>
    <row r="101" spans="1:12" x14ac:dyDescent="0.2">
      <c r="A101" s="14">
        <v>76</v>
      </c>
      <c r="B101" s="14">
        <v>405</v>
      </c>
      <c r="C101" s="14" t="s">
        <v>11</v>
      </c>
      <c r="D101" s="29" t="s">
        <v>18</v>
      </c>
      <c r="E101" s="14" t="s">
        <v>17</v>
      </c>
      <c r="F101" s="30">
        <v>22</v>
      </c>
      <c r="G101" s="36">
        <v>32</v>
      </c>
      <c r="H101" s="17">
        <f t="shared" ca="1" si="14"/>
        <v>704</v>
      </c>
      <c r="I101" s="84">
        <v>35</v>
      </c>
      <c r="J101" s="17">
        <f t="shared" si="12"/>
        <v>770</v>
      </c>
      <c r="K101" s="13">
        <v>0</v>
      </c>
      <c r="L101" s="17">
        <f t="shared" si="13"/>
        <v>0</v>
      </c>
    </row>
    <row r="102" spans="1:12" x14ac:dyDescent="0.2">
      <c r="A102" s="14">
        <v>77</v>
      </c>
      <c r="B102" s="14">
        <v>405</v>
      </c>
      <c r="C102" s="14" t="s">
        <v>11</v>
      </c>
      <c r="D102" s="29" t="s">
        <v>19</v>
      </c>
      <c r="E102" s="14" t="s">
        <v>20</v>
      </c>
      <c r="F102" s="30">
        <v>4900</v>
      </c>
      <c r="G102" s="36">
        <v>2.65</v>
      </c>
      <c r="H102" s="17">
        <f t="shared" ca="1" si="14"/>
        <v>12985</v>
      </c>
      <c r="I102" s="84">
        <v>3.25</v>
      </c>
      <c r="J102" s="17">
        <f t="shared" si="12"/>
        <v>15925</v>
      </c>
      <c r="K102" s="13">
        <v>0</v>
      </c>
      <c r="L102" s="17">
        <f t="shared" si="13"/>
        <v>0</v>
      </c>
    </row>
    <row r="103" spans="1:12" x14ac:dyDescent="0.2">
      <c r="A103" s="14">
        <v>78</v>
      </c>
      <c r="B103" s="14">
        <v>407</v>
      </c>
      <c r="C103" s="14" t="s">
        <v>11</v>
      </c>
      <c r="D103" s="29" t="s">
        <v>21</v>
      </c>
      <c r="E103" s="14" t="s">
        <v>20</v>
      </c>
      <c r="F103" s="30">
        <v>65</v>
      </c>
      <c r="G103" s="36">
        <v>5</v>
      </c>
      <c r="H103" s="17">
        <f t="shared" ca="1" si="14"/>
        <v>325</v>
      </c>
      <c r="I103" s="84">
        <v>2.35</v>
      </c>
      <c r="J103" s="17">
        <f t="shared" si="12"/>
        <v>152.75</v>
      </c>
      <c r="K103" s="13">
        <v>0</v>
      </c>
      <c r="L103" s="17">
        <f t="shared" si="13"/>
        <v>0</v>
      </c>
    </row>
    <row r="104" spans="1:12" x14ac:dyDescent="0.2">
      <c r="A104" s="14">
        <v>79</v>
      </c>
      <c r="B104" s="14">
        <v>408</v>
      </c>
      <c r="C104" s="14" t="s">
        <v>11</v>
      </c>
      <c r="D104" s="29" t="s">
        <v>22</v>
      </c>
      <c r="E104" s="14" t="s">
        <v>20</v>
      </c>
      <c r="F104" s="30">
        <v>670</v>
      </c>
      <c r="G104" s="36">
        <v>5</v>
      </c>
      <c r="H104" s="17">
        <f t="shared" ca="1" si="14"/>
        <v>3350</v>
      </c>
      <c r="I104" s="84">
        <v>5</v>
      </c>
      <c r="J104" s="17">
        <f t="shared" si="12"/>
        <v>3350</v>
      </c>
      <c r="K104" s="13">
        <v>0</v>
      </c>
      <c r="L104" s="17">
        <f t="shared" si="13"/>
        <v>0</v>
      </c>
    </row>
    <row r="105" spans="1:12" x14ac:dyDescent="0.2">
      <c r="A105" s="14">
        <v>80</v>
      </c>
      <c r="B105" s="14">
        <v>422</v>
      </c>
      <c r="C105" s="14" t="s">
        <v>11</v>
      </c>
      <c r="D105" s="29" t="s">
        <v>23</v>
      </c>
      <c r="E105" s="14" t="s">
        <v>13</v>
      </c>
      <c r="F105" s="30">
        <v>4450</v>
      </c>
      <c r="G105" s="36">
        <v>1.25</v>
      </c>
      <c r="H105" s="17">
        <f t="shared" ca="1" si="14"/>
        <v>5562.5</v>
      </c>
      <c r="I105" s="84">
        <v>1.1000000000000001</v>
      </c>
      <c r="J105" s="17">
        <f t="shared" si="12"/>
        <v>4895</v>
      </c>
      <c r="K105" s="13">
        <v>0</v>
      </c>
      <c r="L105" s="17">
        <f t="shared" si="13"/>
        <v>0</v>
      </c>
    </row>
    <row r="106" spans="1:12" x14ac:dyDescent="0.2">
      <c r="A106" s="14">
        <v>81</v>
      </c>
      <c r="B106" s="14">
        <v>422</v>
      </c>
      <c r="C106" s="14" t="s">
        <v>11</v>
      </c>
      <c r="D106" s="29" t="s">
        <v>24</v>
      </c>
      <c r="E106" s="14" t="s">
        <v>20</v>
      </c>
      <c r="F106" s="30">
        <v>1860</v>
      </c>
      <c r="G106" s="36">
        <v>2.7</v>
      </c>
      <c r="H106" s="17">
        <f t="shared" ca="1" si="14"/>
        <v>5022</v>
      </c>
      <c r="I106" s="84">
        <v>2.4</v>
      </c>
      <c r="J106" s="17">
        <f t="shared" si="12"/>
        <v>4464</v>
      </c>
      <c r="K106" s="23">
        <v>0</v>
      </c>
      <c r="L106" s="17">
        <f t="shared" si="13"/>
        <v>0</v>
      </c>
    </row>
    <row r="107" spans="1:12" x14ac:dyDescent="0.2">
      <c r="A107" s="14">
        <v>82</v>
      </c>
      <c r="B107" s="14">
        <v>441</v>
      </c>
      <c r="C107" s="14" t="s">
        <v>11</v>
      </c>
      <c r="D107" s="29" t="s">
        <v>25</v>
      </c>
      <c r="E107" s="14" t="s">
        <v>26</v>
      </c>
      <c r="F107" s="30">
        <v>3</v>
      </c>
      <c r="G107" s="36">
        <v>400</v>
      </c>
      <c r="H107" s="17">
        <f t="shared" ca="1" si="14"/>
        <v>1200</v>
      </c>
      <c r="I107" s="84">
        <v>350</v>
      </c>
      <c r="J107" s="17">
        <f t="shared" si="12"/>
        <v>1050</v>
      </c>
      <c r="K107" s="49">
        <v>0</v>
      </c>
      <c r="L107" s="17">
        <f t="shared" si="13"/>
        <v>0</v>
      </c>
    </row>
    <row r="108" spans="1:12" x14ac:dyDescent="0.2">
      <c r="A108" s="14">
        <v>83</v>
      </c>
      <c r="B108" s="14">
        <v>441</v>
      </c>
      <c r="C108" s="14" t="s">
        <v>11</v>
      </c>
      <c r="D108" s="29" t="s">
        <v>27</v>
      </c>
      <c r="E108" s="14" t="s">
        <v>26</v>
      </c>
      <c r="F108" s="30">
        <v>35</v>
      </c>
      <c r="G108" s="36">
        <v>350</v>
      </c>
      <c r="H108" s="17">
        <f t="shared" ca="1" si="14"/>
        <v>12250</v>
      </c>
      <c r="I108" s="84">
        <v>280</v>
      </c>
      <c r="J108" s="17">
        <f t="shared" si="12"/>
        <v>9800</v>
      </c>
      <c r="K108" s="17">
        <v>0</v>
      </c>
      <c r="L108" s="17">
        <f t="shared" si="13"/>
        <v>0</v>
      </c>
    </row>
    <row r="109" spans="1:12" ht="14.25" x14ac:dyDescent="0.2">
      <c r="A109" s="14">
        <v>84</v>
      </c>
      <c r="B109" s="14">
        <v>617</v>
      </c>
      <c r="C109" s="14" t="s">
        <v>11</v>
      </c>
      <c r="D109" s="33" t="s">
        <v>28</v>
      </c>
      <c r="E109" s="14" t="s">
        <v>26</v>
      </c>
      <c r="F109" s="30">
        <v>38</v>
      </c>
      <c r="G109" s="17">
        <v>100</v>
      </c>
      <c r="H109" s="17">
        <f t="shared" ca="1" si="14"/>
        <v>3800</v>
      </c>
      <c r="I109" s="84">
        <v>145</v>
      </c>
      <c r="J109" s="17">
        <f t="shared" si="12"/>
        <v>5510</v>
      </c>
      <c r="K109" s="57">
        <v>0</v>
      </c>
      <c r="L109" s="17">
        <f t="shared" si="13"/>
        <v>0</v>
      </c>
    </row>
    <row r="110" spans="1:12" x14ac:dyDescent="0.2">
      <c r="A110" s="14">
        <v>85</v>
      </c>
      <c r="B110" s="14" t="s">
        <v>57</v>
      </c>
      <c r="C110" s="14" t="s">
        <v>11</v>
      </c>
      <c r="D110" s="18" t="s">
        <v>29</v>
      </c>
      <c r="E110" s="14" t="s">
        <v>30</v>
      </c>
      <c r="F110" s="37">
        <v>670</v>
      </c>
      <c r="G110" s="17">
        <v>6</v>
      </c>
      <c r="H110" s="17">
        <f t="shared" ca="1" si="14"/>
        <v>4020</v>
      </c>
      <c r="I110" s="84">
        <v>3.7</v>
      </c>
      <c r="J110" s="17">
        <f t="shared" si="12"/>
        <v>2479</v>
      </c>
      <c r="K110" s="27">
        <v>0</v>
      </c>
      <c r="L110" s="17">
        <f t="shared" si="13"/>
        <v>0</v>
      </c>
    </row>
    <row r="111" spans="1:12" x14ac:dyDescent="0.2">
      <c r="A111" s="14">
        <v>86</v>
      </c>
      <c r="B111" s="14">
        <v>642</v>
      </c>
      <c r="C111" s="14" t="s">
        <v>11</v>
      </c>
      <c r="D111" s="18" t="s">
        <v>31</v>
      </c>
      <c r="E111" s="14" t="s">
        <v>32</v>
      </c>
      <c r="F111" s="37">
        <v>0.28000000000000003</v>
      </c>
      <c r="G111" s="17">
        <v>1700</v>
      </c>
      <c r="H111" s="17">
        <f t="shared" ca="1" si="14"/>
        <v>476.00000000000006</v>
      </c>
      <c r="I111" s="84">
        <v>2700</v>
      </c>
      <c r="J111" s="17">
        <f t="shared" si="12"/>
        <v>756.00000000000011</v>
      </c>
      <c r="K111" s="25">
        <v>0</v>
      </c>
      <c r="L111" s="17">
        <f t="shared" si="13"/>
        <v>0</v>
      </c>
    </row>
    <row r="112" spans="1:12" x14ac:dyDescent="0.2">
      <c r="A112" s="14">
        <v>87</v>
      </c>
      <c r="B112" s="14">
        <v>642</v>
      </c>
      <c r="C112" s="14" t="s">
        <v>11</v>
      </c>
      <c r="D112" s="33" t="s">
        <v>33</v>
      </c>
      <c r="E112" s="14" t="s">
        <v>32</v>
      </c>
      <c r="F112" s="37">
        <v>0.56000000000000005</v>
      </c>
      <c r="G112" s="17">
        <v>1300</v>
      </c>
      <c r="H112" s="17">
        <f t="shared" ca="1" si="14"/>
        <v>728.00000000000011</v>
      </c>
      <c r="I112" s="84">
        <v>1150</v>
      </c>
      <c r="J112" s="17">
        <f t="shared" si="12"/>
        <v>644.00000000000011</v>
      </c>
      <c r="K112" s="25">
        <v>0</v>
      </c>
      <c r="L112" s="17">
        <f t="shared" si="13"/>
        <v>0</v>
      </c>
    </row>
    <row r="113" spans="1:12" x14ac:dyDescent="0.2">
      <c r="A113" s="14">
        <v>88</v>
      </c>
      <c r="B113" s="14">
        <v>614</v>
      </c>
      <c r="C113" s="14" t="s">
        <v>11</v>
      </c>
      <c r="D113" s="18" t="s">
        <v>35</v>
      </c>
      <c r="E113" s="14" t="s">
        <v>36</v>
      </c>
      <c r="F113" s="30">
        <v>1</v>
      </c>
      <c r="G113" s="36">
        <v>2000</v>
      </c>
      <c r="H113" s="17">
        <f t="shared" ca="1" si="14"/>
        <v>2000</v>
      </c>
      <c r="I113" s="84">
        <v>4500</v>
      </c>
      <c r="J113" s="17">
        <f t="shared" si="12"/>
        <v>4500</v>
      </c>
      <c r="K113" s="13">
        <v>0</v>
      </c>
      <c r="L113" s="17">
        <f t="shared" si="13"/>
        <v>0</v>
      </c>
    </row>
    <row r="114" spans="1:12" x14ac:dyDescent="0.2">
      <c r="A114" s="14">
        <v>89</v>
      </c>
      <c r="B114" s="14">
        <v>624</v>
      </c>
      <c r="C114" s="14" t="s">
        <v>11</v>
      </c>
      <c r="D114" s="18" t="s">
        <v>37</v>
      </c>
      <c r="E114" s="14" t="s">
        <v>36</v>
      </c>
      <c r="F114" s="30">
        <v>1</v>
      </c>
      <c r="G114" s="36">
        <v>3000</v>
      </c>
      <c r="H114" s="17">
        <f t="shared" ca="1" si="14"/>
        <v>3000</v>
      </c>
      <c r="I114" s="84">
        <v>2500</v>
      </c>
      <c r="J114" s="17">
        <f t="shared" si="12"/>
        <v>2500</v>
      </c>
      <c r="K114" s="13">
        <v>0</v>
      </c>
      <c r="L114" s="17">
        <f t="shared" si="13"/>
        <v>0</v>
      </c>
    </row>
    <row r="115" spans="1:12" x14ac:dyDescent="0.2">
      <c r="A115" s="14">
        <v>90</v>
      </c>
      <c r="B115" s="14">
        <v>103.05</v>
      </c>
      <c r="C115" s="14" t="s">
        <v>11</v>
      </c>
      <c r="D115" s="18" t="s">
        <v>38</v>
      </c>
      <c r="E115" s="14" t="s">
        <v>36</v>
      </c>
      <c r="F115" s="30">
        <v>1</v>
      </c>
      <c r="G115" s="36">
        <v>900</v>
      </c>
      <c r="H115" s="17">
        <f t="shared" ca="1" si="14"/>
        <v>900</v>
      </c>
      <c r="I115" s="84">
        <v>1500</v>
      </c>
      <c r="J115" s="17">
        <f t="shared" si="12"/>
        <v>1500</v>
      </c>
      <c r="K115" s="13">
        <v>0</v>
      </c>
      <c r="L115" s="17">
        <f t="shared" si="13"/>
        <v>0</v>
      </c>
    </row>
    <row r="116" spans="1:12" x14ac:dyDescent="0.2">
      <c r="A116" s="14"/>
      <c r="B116" s="14"/>
      <c r="C116" s="14"/>
      <c r="D116" s="52" t="s">
        <v>50</v>
      </c>
      <c r="E116" s="14"/>
      <c r="F116" s="30"/>
      <c r="G116" s="36"/>
      <c r="H116" s="22">
        <f ca="1">SUM(H99:H115)</f>
        <v>86172.5</v>
      </c>
      <c r="I116" s="13"/>
      <c r="J116" s="22">
        <f>SUM(J99:J115)</f>
        <v>85345.75</v>
      </c>
      <c r="K116" s="13"/>
      <c r="L116" s="22">
        <f>SUM(L99:L115)</f>
        <v>0</v>
      </c>
    </row>
    <row r="117" spans="1:12" x14ac:dyDescent="0.2">
      <c r="A117" s="39"/>
      <c r="B117" s="39"/>
      <c r="C117" s="39"/>
      <c r="D117" s="61"/>
      <c r="E117" s="39"/>
      <c r="F117" s="85"/>
      <c r="G117" s="86"/>
      <c r="H117" s="42"/>
      <c r="I117" s="46"/>
      <c r="J117" s="87">
        <f ca="1">((J116-H116)/H116)*100</f>
        <v>-0.95941280570947807</v>
      </c>
      <c r="K117" s="13"/>
      <c r="L117" s="17"/>
    </row>
    <row r="118" spans="1:12" x14ac:dyDescent="0.2">
      <c r="A118" s="88"/>
      <c r="B118" s="88"/>
      <c r="C118" s="88"/>
      <c r="D118" s="89" t="s">
        <v>65</v>
      </c>
      <c r="E118" s="88"/>
      <c r="F118" s="90"/>
      <c r="G118" s="91"/>
      <c r="H118" s="92"/>
      <c r="I118" s="66"/>
      <c r="J118" s="92"/>
      <c r="K118" s="13"/>
      <c r="L118" s="17"/>
    </row>
    <row r="119" spans="1:12" x14ac:dyDescent="0.2">
      <c r="A119" s="14">
        <v>91</v>
      </c>
      <c r="B119" s="14">
        <v>254</v>
      </c>
      <c r="C119" s="14" t="s">
        <v>39</v>
      </c>
      <c r="D119" s="18" t="s">
        <v>12</v>
      </c>
      <c r="E119" s="14" t="s">
        <v>13</v>
      </c>
      <c r="F119" s="30">
        <v>350</v>
      </c>
      <c r="G119" s="36">
        <v>12</v>
      </c>
      <c r="H119" s="17">
        <f t="shared" ref="H119:H133" ca="1" si="15">IF(CELL("TYPE",F119)="l",G119*1,F119*G119)</f>
        <v>4200</v>
      </c>
      <c r="I119" s="13">
        <v>7.5</v>
      </c>
      <c r="J119" s="17">
        <f t="shared" ref="J119:J133" si="16">(I119*F119)</f>
        <v>2625</v>
      </c>
      <c r="K119" s="13"/>
      <c r="L119" s="17">
        <f t="shared" ref="L119:L133" si="17">(K119*F119)</f>
        <v>0</v>
      </c>
    </row>
    <row r="120" spans="1:12" x14ac:dyDescent="0.2">
      <c r="A120" s="14">
        <v>92</v>
      </c>
      <c r="B120" s="14">
        <v>252</v>
      </c>
      <c r="C120" s="14" t="s">
        <v>39</v>
      </c>
      <c r="D120" s="18" t="s">
        <v>40</v>
      </c>
      <c r="E120" s="14" t="s">
        <v>13</v>
      </c>
      <c r="F120" s="30">
        <v>120</v>
      </c>
      <c r="G120" s="36">
        <v>100</v>
      </c>
      <c r="H120" s="17">
        <f t="shared" ca="1" si="15"/>
        <v>12000</v>
      </c>
      <c r="I120" s="13">
        <v>60</v>
      </c>
      <c r="J120" s="17">
        <f t="shared" si="16"/>
        <v>7200</v>
      </c>
      <c r="K120" s="13"/>
      <c r="L120" s="17">
        <f t="shared" si="17"/>
        <v>0</v>
      </c>
    </row>
    <row r="121" spans="1:12" x14ac:dyDescent="0.2">
      <c r="A121" s="14">
        <v>93</v>
      </c>
      <c r="B121" s="14">
        <v>252</v>
      </c>
      <c r="C121" s="14" t="s">
        <v>39</v>
      </c>
      <c r="D121" s="18" t="s">
        <v>41</v>
      </c>
      <c r="E121" s="14" t="s">
        <v>34</v>
      </c>
      <c r="F121" s="30">
        <v>300</v>
      </c>
      <c r="G121" s="36">
        <v>5</v>
      </c>
      <c r="H121" s="17">
        <f t="shared" ca="1" si="15"/>
        <v>1500</v>
      </c>
      <c r="I121" s="13">
        <v>2.2999999999999998</v>
      </c>
      <c r="J121" s="17">
        <f t="shared" si="16"/>
        <v>690</v>
      </c>
      <c r="K121" s="13"/>
      <c r="L121" s="17">
        <f t="shared" si="17"/>
        <v>0</v>
      </c>
    </row>
    <row r="122" spans="1:12" x14ac:dyDescent="0.2">
      <c r="A122" s="14">
        <v>94</v>
      </c>
      <c r="B122" s="14">
        <v>405</v>
      </c>
      <c r="C122" s="14" t="s">
        <v>39</v>
      </c>
      <c r="D122" s="18" t="s">
        <v>16</v>
      </c>
      <c r="E122" s="14" t="s">
        <v>17</v>
      </c>
      <c r="F122" s="30">
        <v>409</v>
      </c>
      <c r="G122" s="36">
        <v>90</v>
      </c>
      <c r="H122" s="17">
        <f t="shared" ca="1" si="15"/>
        <v>36810</v>
      </c>
      <c r="I122" s="13">
        <v>85</v>
      </c>
      <c r="J122" s="17">
        <f t="shared" si="16"/>
        <v>34765</v>
      </c>
      <c r="K122" s="13"/>
      <c r="L122" s="17">
        <f t="shared" si="17"/>
        <v>0</v>
      </c>
    </row>
    <row r="123" spans="1:12" x14ac:dyDescent="0.2">
      <c r="A123" s="14">
        <v>95</v>
      </c>
      <c r="B123" s="14">
        <v>405</v>
      </c>
      <c r="C123" s="14" t="s">
        <v>39</v>
      </c>
      <c r="D123" s="18" t="s">
        <v>18</v>
      </c>
      <c r="E123" s="14" t="s">
        <v>17</v>
      </c>
      <c r="F123" s="30">
        <v>28</v>
      </c>
      <c r="G123" s="36">
        <v>32</v>
      </c>
      <c r="H123" s="17">
        <f t="shared" ca="1" si="15"/>
        <v>896</v>
      </c>
      <c r="I123" s="13">
        <v>35</v>
      </c>
      <c r="J123" s="17">
        <f t="shared" si="16"/>
        <v>980</v>
      </c>
      <c r="K123" s="13"/>
      <c r="L123" s="17">
        <f t="shared" si="17"/>
        <v>0</v>
      </c>
    </row>
    <row r="124" spans="1:12" x14ac:dyDescent="0.2">
      <c r="A124" s="14">
        <v>96</v>
      </c>
      <c r="B124" s="14">
        <v>405</v>
      </c>
      <c r="C124" s="14" t="s">
        <v>39</v>
      </c>
      <c r="D124" s="18" t="s">
        <v>19</v>
      </c>
      <c r="E124" s="14" t="s">
        <v>20</v>
      </c>
      <c r="F124" s="30">
        <v>7085</v>
      </c>
      <c r="G124" s="36">
        <v>2.9</v>
      </c>
      <c r="H124" s="17">
        <f t="shared" ca="1" si="15"/>
        <v>20546.5</v>
      </c>
      <c r="I124" s="13">
        <v>3.25</v>
      </c>
      <c r="J124" s="17">
        <f t="shared" si="16"/>
        <v>23026.25</v>
      </c>
      <c r="K124" s="13"/>
      <c r="L124" s="17">
        <f t="shared" si="17"/>
        <v>0</v>
      </c>
    </row>
    <row r="125" spans="1:12" x14ac:dyDescent="0.2">
      <c r="A125" s="14">
        <v>97</v>
      </c>
      <c r="B125" s="14">
        <v>422</v>
      </c>
      <c r="C125" s="14" t="s">
        <v>39</v>
      </c>
      <c r="D125" s="18" t="s">
        <v>23</v>
      </c>
      <c r="E125" s="14" t="s">
        <v>13</v>
      </c>
      <c r="F125" s="30">
        <v>5450</v>
      </c>
      <c r="G125" s="36">
        <v>1.25</v>
      </c>
      <c r="H125" s="17">
        <f t="shared" ca="1" si="15"/>
        <v>6812.5</v>
      </c>
      <c r="I125" s="13">
        <v>1.4</v>
      </c>
      <c r="J125" s="17">
        <f t="shared" si="16"/>
        <v>7629.9999999999991</v>
      </c>
      <c r="K125" s="13"/>
      <c r="L125" s="17">
        <f t="shared" si="17"/>
        <v>0</v>
      </c>
    </row>
    <row r="126" spans="1:12" x14ac:dyDescent="0.2">
      <c r="A126" s="14">
        <v>98</v>
      </c>
      <c r="B126" s="14">
        <v>422</v>
      </c>
      <c r="C126" s="14" t="s">
        <v>39</v>
      </c>
      <c r="D126" s="18" t="s">
        <v>24</v>
      </c>
      <c r="E126" s="14" t="s">
        <v>20</v>
      </c>
      <c r="F126" s="30">
        <v>2834</v>
      </c>
      <c r="G126" s="36">
        <v>2.6</v>
      </c>
      <c r="H126" s="17">
        <f t="shared" ca="1" si="15"/>
        <v>7368.4000000000005</v>
      </c>
      <c r="I126" s="13">
        <v>2.4</v>
      </c>
      <c r="J126" s="17">
        <f t="shared" si="16"/>
        <v>6801.5999999999995</v>
      </c>
      <c r="K126" s="13"/>
      <c r="L126" s="17">
        <f t="shared" si="17"/>
        <v>0</v>
      </c>
    </row>
    <row r="127" spans="1:12" x14ac:dyDescent="0.2">
      <c r="A127" s="14">
        <v>99</v>
      </c>
      <c r="B127" s="14">
        <v>407</v>
      </c>
      <c r="C127" s="14" t="s">
        <v>39</v>
      </c>
      <c r="D127" s="18" t="s">
        <v>42</v>
      </c>
      <c r="E127" s="14" t="s">
        <v>20</v>
      </c>
      <c r="F127" s="30">
        <v>66</v>
      </c>
      <c r="G127" s="36">
        <v>3.5</v>
      </c>
      <c r="H127" s="17">
        <f t="shared" ca="1" si="15"/>
        <v>231</v>
      </c>
      <c r="I127" s="13">
        <v>2.7</v>
      </c>
      <c r="J127" s="17">
        <f t="shared" si="16"/>
        <v>178.20000000000002</v>
      </c>
      <c r="K127" s="13"/>
      <c r="L127" s="17">
        <f t="shared" si="17"/>
        <v>0</v>
      </c>
    </row>
    <row r="128" spans="1:12" x14ac:dyDescent="0.2">
      <c r="A128" s="14">
        <v>100</v>
      </c>
      <c r="B128" s="14">
        <v>441</v>
      </c>
      <c r="C128" s="14" t="s">
        <v>39</v>
      </c>
      <c r="D128" s="18" t="s">
        <v>25</v>
      </c>
      <c r="E128" s="14" t="s">
        <v>26</v>
      </c>
      <c r="F128" s="30">
        <v>10</v>
      </c>
      <c r="G128" s="36">
        <v>375</v>
      </c>
      <c r="H128" s="17">
        <f t="shared" ca="1" si="15"/>
        <v>3750</v>
      </c>
      <c r="I128" s="13">
        <v>320</v>
      </c>
      <c r="J128" s="17">
        <f t="shared" si="16"/>
        <v>3200</v>
      </c>
      <c r="K128" s="13"/>
      <c r="L128" s="17">
        <f t="shared" si="17"/>
        <v>0</v>
      </c>
    </row>
    <row r="129" spans="1:12" x14ac:dyDescent="0.2">
      <c r="A129" s="14">
        <v>101</v>
      </c>
      <c r="B129" s="14">
        <v>441</v>
      </c>
      <c r="C129" s="14" t="s">
        <v>39</v>
      </c>
      <c r="D129" s="18" t="s">
        <v>27</v>
      </c>
      <c r="E129" s="14" t="s">
        <v>26</v>
      </c>
      <c r="F129" s="30">
        <v>22</v>
      </c>
      <c r="G129" s="36">
        <v>320</v>
      </c>
      <c r="H129" s="17">
        <f t="shared" ca="1" si="15"/>
        <v>7040</v>
      </c>
      <c r="I129" s="13">
        <v>280</v>
      </c>
      <c r="J129" s="17">
        <f t="shared" si="16"/>
        <v>6160</v>
      </c>
      <c r="K129" s="13"/>
      <c r="L129" s="17">
        <f t="shared" si="17"/>
        <v>0</v>
      </c>
    </row>
    <row r="130" spans="1:12" x14ac:dyDescent="0.2">
      <c r="A130" s="14">
        <v>102</v>
      </c>
      <c r="B130" s="14">
        <v>623</v>
      </c>
      <c r="C130" s="14" t="s">
        <v>39</v>
      </c>
      <c r="D130" s="18" t="s">
        <v>29</v>
      </c>
      <c r="E130" s="14" t="s">
        <v>20</v>
      </c>
      <c r="F130" s="30">
        <v>817</v>
      </c>
      <c r="G130" s="36">
        <v>6</v>
      </c>
      <c r="H130" s="17">
        <f t="shared" ca="1" si="15"/>
        <v>4902</v>
      </c>
      <c r="I130" s="13">
        <v>4.5</v>
      </c>
      <c r="J130" s="17">
        <f t="shared" si="16"/>
        <v>3676.5</v>
      </c>
      <c r="K130" s="13"/>
      <c r="L130" s="17">
        <f t="shared" si="17"/>
        <v>0</v>
      </c>
    </row>
    <row r="131" spans="1:12" x14ac:dyDescent="0.2">
      <c r="A131" s="14">
        <v>103</v>
      </c>
      <c r="B131" s="14">
        <v>614</v>
      </c>
      <c r="C131" s="14" t="s">
        <v>39</v>
      </c>
      <c r="D131" s="18" t="s">
        <v>43</v>
      </c>
      <c r="E131" s="14" t="s">
        <v>15</v>
      </c>
      <c r="F131" s="30">
        <v>1</v>
      </c>
      <c r="G131" s="36">
        <v>2000</v>
      </c>
      <c r="H131" s="17">
        <f t="shared" ca="1" si="15"/>
        <v>2000</v>
      </c>
      <c r="I131" s="13">
        <v>2200</v>
      </c>
      <c r="J131" s="17">
        <f t="shared" si="16"/>
        <v>2200</v>
      </c>
      <c r="K131" s="13"/>
      <c r="L131" s="17">
        <f t="shared" si="17"/>
        <v>0</v>
      </c>
    </row>
    <row r="132" spans="1:12" x14ac:dyDescent="0.2">
      <c r="A132" s="14">
        <v>104</v>
      </c>
      <c r="B132" s="14">
        <v>624</v>
      </c>
      <c r="C132" s="14" t="s">
        <v>39</v>
      </c>
      <c r="D132" s="18" t="s">
        <v>35</v>
      </c>
      <c r="E132" s="14" t="s">
        <v>36</v>
      </c>
      <c r="F132" s="30">
        <v>1</v>
      </c>
      <c r="G132" s="36">
        <v>4500</v>
      </c>
      <c r="H132" s="17">
        <f t="shared" ca="1" si="15"/>
        <v>4500</v>
      </c>
      <c r="I132" s="13">
        <v>7500</v>
      </c>
      <c r="J132" s="17">
        <f t="shared" si="16"/>
        <v>7500</v>
      </c>
      <c r="K132" s="13"/>
      <c r="L132" s="17">
        <f t="shared" si="17"/>
        <v>0</v>
      </c>
    </row>
    <row r="133" spans="1:12" x14ac:dyDescent="0.2">
      <c r="A133" s="14">
        <v>105</v>
      </c>
      <c r="B133" s="14">
        <v>103.05</v>
      </c>
      <c r="C133" s="14" t="s">
        <v>39</v>
      </c>
      <c r="D133" s="18" t="s">
        <v>37</v>
      </c>
      <c r="E133" s="14" t="s">
        <v>36</v>
      </c>
      <c r="F133" s="30">
        <v>1</v>
      </c>
      <c r="G133" s="36">
        <v>2500</v>
      </c>
      <c r="H133" s="17">
        <f t="shared" ca="1" si="15"/>
        <v>2500</v>
      </c>
      <c r="I133" s="13">
        <v>2500</v>
      </c>
      <c r="J133" s="17">
        <f t="shared" si="16"/>
        <v>2500</v>
      </c>
      <c r="K133" s="13"/>
      <c r="L133" s="17">
        <f t="shared" si="17"/>
        <v>0</v>
      </c>
    </row>
    <row r="134" spans="1:12" x14ac:dyDescent="0.2">
      <c r="A134" s="14"/>
      <c r="B134" s="14"/>
      <c r="C134" s="14"/>
      <c r="D134" s="52" t="s">
        <v>51</v>
      </c>
      <c r="E134" s="14"/>
      <c r="F134" s="30"/>
      <c r="G134" s="36"/>
      <c r="H134" s="22">
        <f ca="1">SUM(H119:H133)</f>
        <v>115056.4</v>
      </c>
      <c r="I134" s="13"/>
      <c r="J134" s="22">
        <f>SUM(J119:J133)</f>
        <v>109132.55</v>
      </c>
      <c r="K134" s="13"/>
      <c r="L134" s="22">
        <f>SUM(L119:L133)</f>
        <v>0</v>
      </c>
    </row>
    <row r="135" spans="1:12" x14ac:dyDescent="0.2">
      <c r="A135" s="14"/>
      <c r="B135" s="14"/>
      <c r="C135" s="14"/>
      <c r="D135" s="18"/>
      <c r="E135" s="14"/>
      <c r="F135" s="30"/>
      <c r="G135" s="36"/>
      <c r="H135" s="17"/>
      <c r="I135" s="13"/>
      <c r="J135" s="26">
        <f ca="1">((J134-H134)/H134)*100</f>
        <v>-5.1486488365705787</v>
      </c>
      <c r="K135" s="13"/>
      <c r="L135" s="17"/>
    </row>
    <row r="136" spans="1:12" x14ac:dyDescent="0.2">
      <c r="A136" s="14"/>
      <c r="B136" s="14"/>
      <c r="C136" s="14"/>
      <c r="D136" s="54" t="s">
        <v>66</v>
      </c>
      <c r="E136" s="14"/>
      <c r="F136" s="30"/>
      <c r="G136" s="36"/>
      <c r="H136" s="17"/>
      <c r="I136" s="13"/>
      <c r="J136" s="17"/>
      <c r="K136" s="13"/>
      <c r="L136" s="17"/>
    </row>
    <row r="137" spans="1:12" x14ac:dyDescent="0.2">
      <c r="A137" s="14">
        <v>106</v>
      </c>
      <c r="B137" s="14">
        <v>254</v>
      </c>
      <c r="C137" s="14" t="s">
        <v>44</v>
      </c>
      <c r="D137" s="18" t="s">
        <v>12</v>
      </c>
      <c r="E137" s="14" t="s">
        <v>13</v>
      </c>
      <c r="F137" s="30">
        <v>134</v>
      </c>
      <c r="G137" s="36">
        <v>12</v>
      </c>
      <c r="H137" s="17">
        <f t="shared" ref="H137:H148" ca="1" si="18">IF(CELL("TYPE",F137)="l",G137*1,F137*G137)</f>
        <v>1608</v>
      </c>
      <c r="I137" s="13">
        <v>7</v>
      </c>
      <c r="J137" s="17">
        <f t="shared" ref="J137:J148" si="19">(I137*F137)</f>
        <v>938</v>
      </c>
      <c r="K137" s="13">
        <v>0</v>
      </c>
      <c r="L137" s="17">
        <f t="shared" ref="L137:L148" si="20">(K137*F137)</f>
        <v>0</v>
      </c>
    </row>
    <row r="138" spans="1:12" x14ac:dyDescent="0.2">
      <c r="A138" s="14">
        <v>107</v>
      </c>
      <c r="B138" s="14">
        <v>405</v>
      </c>
      <c r="C138" s="14" t="s">
        <v>44</v>
      </c>
      <c r="D138" s="18" t="s">
        <v>16</v>
      </c>
      <c r="E138" s="14" t="s">
        <v>17</v>
      </c>
      <c r="F138" s="30">
        <v>490</v>
      </c>
      <c r="G138" s="36">
        <v>85</v>
      </c>
      <c r="H138" s="17">
        <f t="shared" ca="1" si="18"/>
        <v>41650</v>
      </c>
      <c r="I138" s="13">
        <v>85</v>
      </c>
      <c r="J138" s="17">
        <f t="shared" si="19"/>
        <v>41650</v>
      </c>
      <c r="K138" s="13">
        <v>0</v>
      </c>
      <c r="L138" s="17">
        <f t="shared" si="20"/>
        <v>0</v>
      </c>
    </row>
    <row r="139" spans="1:12" x14ac:dyDescent="0.2">
      <c r="A139" s="14">
        <v>108</v>
      </c>
      <c r="B139" s="14">
        <v>405</v>
      </c>
      <c r="C139" s="14" t="s">
        <v>44</v>
      </c>
      <c r="D139" s="18" t="s">
        <v>18</v>
      </c>
      <c r="E139" s="14" t="s">
        <v>17</v>
      </c>
      <c r="F139" s="30">
        <v>33</v>
      </c>
      <c r="G139" s="36">
        <v>33</v>
      </c>
      <c r="H139" s="17">
        <f t="shared" ca="1" si="18"/>
        <v>1089</v>
      </c>
      <c r="I139" s="13">
        <v>35</v>
      </c>
      <c r="J139" s="17">
        <f t="shared" si="19"/>
        <v>1155</v>
      </c>
      <c r="K139" s="13">
        <v>0</v>
      </c>
      <c r="L139" s="17">
        <f t="shared" si="20"/>
        <v>0</v>
      </c>
    </row>
    <row r="140" spans="1:12" x14ac:dyDescent="0.2">
      <c r="A140" s="14">
        <v>109</v>
      </c>
      <c r="B140" s="14">
        <v>405</v>
      </c>
      <c r="C140" s="14" t="s">
        <v>44</v>
      </c>
      <c r="D140" s="29" t="s">
        <v>45</v>
      </c>
      <c r="E140" s="14" t="s">
        <v>20</v>
      </c>
      <c r="F140" s="30">
        <v>8470</v>
      </c>
      <c r="G140" s="36">
        <v>2.9</v>
      </c>
      <c r="H140" s="17">
        <f t="shared" ca="1" si="18"/>
        <v>24563</v>
      </c>
      <c r="I140" s="13">
        <v>3.25</v>
      </c>
      <c r="J140" s="17">
        <f t="shared" si="19"/>
        <v>27527.5</v>
      </c>
      <c r="K140" s="13">
        <v>0</v>
      </c>
      <c r="L140" s="17">
        <f t="shared" si="20"/>
        <v>0</v>
      </c>
    </row>
    <row r="141" spans="1:12" x14ac:dyDescent="0.2">
      <c r="A141" s="14">
        <v>110</v>
      </c>
      <c r="B141" s="14">
        <v>422</v>
      </c>
      <c r="C141" s="14" t="s">
        <v>44</v>
      </c>
      <c r="D141" s="18" t="s">
        <v>23</v>
      </c>
      <c r="E141" s="14" t="s">
        <v>13</v>
      </c>
      <c r="F141" s="30">
        <v>6520</v>
      </c>
      <c r="G141" s="36">
        <v>1.25</v>
      </c>
      <c r="H141" s="17">
        <f t="shared" ca="1" si="18"/>
        <v>8150</v>
      </c>
      <c r="I141" s="13">
        <v>1.1000000000000001</v>
      </c>
      <c r="J141" s="17">
        <f t="shared" si="19"/>
        <v>7172.0000000000009</v>
      </c>
      <c r="K141" s="23">
        <v>0</v>
      </c>
      <c r="L141" s="17">
        <f t="shared" si="20"/>
        <v>0</v>
      </c>
    </row>
    <row r="142" spans="1:12" x14ac:dyDescent="0.2">
      <c r="A142" s="14">
        <v>111</v>
      </c>
      <c r="B142" s="14">
        <v>422</v>
      </c>
      <c r="C142" s="14" t="s">
        <v>44</v>
      </c>
      <c r="D142" s="18" t="s">
        <v>24</v>
      </c>
      <c r="E142" s="14" t="s">
        <v>20</v>
      </c>
      <c r="F142" s="30">
        <v>3390</v>
      </c>
      <c r="G142" s="17">
        <v>2.95</v>
      </c>
      <c r="H142" s="17">
        <f t="shared" ca="1" si="18"/>
        <v>10000.5</v>
      </c>
      <c r="I142" s="13">
        <v>2.5</v>
      </c>
      <c r="J142" s="17">
        <f t="shared" si="19"/>
        <v>8475</v>
      </c>
      <c r="K142" s="49">
        <v>0</v>
      </c>
      <c r="L142" s="17">
        <f t="shared" si="20"/>
        <v>0</v>
      </c>
    </row>
    <row r="143" spans="1:12" x14ac:dyDescent="0.2">
      <c r="A143" s="14">
        <v>112</v>
      </c>
      <c r="B143" s="14">
        <v>407</v>
      </c>
      <c r="C143" s="14" t="s">
        <v>44</v>
      </c>
      <c r="D143" s="18" t="s">
        <v>21</v>
      </c>
      <c r="E143" s="14" t="s">
        <v>20</v>
      </c>
      <c r="F143" s="30">
        <v>80</v>
      </c>
      <c r="G143" s="17">
        <v>3.5</v>
      </c>
      <c r="H143" s="17">
        <f t="shared" ca="1" si="18"/>
        <v>280</v>
      </c>
      <c r="I143" s="13">
        <v>2.7</v>
      </c>
      <c r="J143" s="17">
        <f t="shared" si="19"/>
        <v>216</v>
      </c>
      <c r="K143" s="17">
        <v>0</v>
      </c>
      <c r="L143" s="17">
        <f t="shared" si="20"/>
        <v>0</v>
      </c>
    </row>
    <row r="144" spans="1:12" x14ac:dyDescent="0.2">
      <c r="A144" s="14">
        <v>113</v>
      </c>
      <c r="B144" s="14">
        <v>441</v>
      </c>
      <c r="C144" s="14" t="s">
        <v>44</v>
      </c>
      <c r="D144" s="33" t="s">
        <v>25</v>
      </c>
      <c r="E144" s="14" t="s">
        <v>26</v>
      </c>
      <c r="F144" s="82">
        <v>78</v>
      </c>
      <c r="G144" s="17">
        <v>375</v>
      </c>
      <c r="H144" s="17">
        <f t="shared" ca="1" si="18"/>
        <v>29250</v>
      </c>
      <c r="I144" s="81">
        <v>350</v>
      </c>
      <c r="J144" s="17">
        <f t="shared" si="19"/>
        <v>27300</v>
      </c>
      <c r="K144" s="13">
        <v>0</v>
      </c>
      <c r="L144" s="17">
        <f t="shared" si="20"/>
        <v>0</v>
      </c>
    </row>
    <row r="145" spans="1:12" x14ac:dyDescent="0.2">
      <c r="A145" s="14">
        <v>114</v>
      </c>
      <c r="B145" s="14" t="s">
        <v>57</v>
      </c>
      <c r="C145" s="14" t="s">
        <v>44</v>
      </c>
      <c r="D145" s="18" t="s">
        <v>47</v>
      </c>
      <c r="E145" s="14" t="s">
        <v>20</v>
      </c>
      <c r="F145" s="37">
        <v>980</v>
      </c>
      <c r="G145" s="17">
        <v>6.5</v>
      </c>
      <c r="H145" s="17">
        <f t="shared" ca="1" si="18"/>
        <v>6370</v>
      </c>
      <c r="I145" s="47">
        <v>4</v>
      </c>
      <c r="J145" s="17">
        <f t="shared" si="19"/>
        <v>3920</v>
      </c>
      <c r="K145" s="13">
        <v>0</v>
      </c>
      <c r="L145" s="17">
        <f t="shared" si="20"/>
        <v>0</v>
      </c>
    </row>
    <row r="146" spans="1:12" x14ac:dyDescent="0.2">
      <c r="A146" s="14">
        <v>115</v>
      </c>
      <c r="B146" s="14">
        <v>614</v>
      </c>
      <c r="C146" s="14" t="s">
        <v>44</v>
      </c>
      <c r="D146" s="18" t="s">
        <v>35</v>
      </c>
      <c r="E146" s="14" t="s">
        <v>36</v>
      </c>
      <c r="F146" s="37">
        <v>1</v>
      </c>
      <c r="G146" s="17">
        <v>3500</v>
      </c>
      <c r="H146" s="17">
        <f t="shared" ca="1" si="18"/>
        <v>3500</v>
      </c>
      <c r="I146" s="28">
        <v>7500</v>
      </c>
      <c r="J146" s="17">
        <f t="shared" si="19"/>
        <v>7500</v>
      </c>
      <c r="K146" s="13">
        <v>0</v>
      </c>
      <c r="L146" s="17">
        <f t="shared" si="20"/>
        <v>0</v>
      </c>
    </row>
    <row r="147" spans="1:12" x14ac:dyDescent="0.2">
      <c r="A147" s="14">
        <v>116</v>
      </c>
      <c r="B147" s="14">
        <v>623</v>
      </c>
      <c r="C147" s="14" t="s">
        <v>44</v>
      </c>
      <c r="D147" s="33" t="s">
        <v>37</v>
      </c>
      <c r="E147" s="14" t="s">
        <v>36</v>
      </c>
      <c r="F147" s="37">
        <v>1</v>
      </c>
      <c r="G147" s="17">
        <v>2000</v>
      </c>
      <c r="H147" s="17">
        <f t="shared" ca="1" si="18"/>
        <v>2000</v>
      </c>
      <c r="I147" s="13">
        <v>2500</v>
      </c>
      <c r="J147" s="17">
        <f t="shared" si="19"/>
        <v>2500</v>
      </c>
      <c r="K147" s="13">
        <v>0</v>
      </c>
      <c r="L147" s="17">
        <f t="shared" si="20"/>
        <v>0</v>
      </c>
    </row>
    <row r="148" spans="1:12" x14ac:dyDescent="0.2">
      <c r="A148" s="14">
        <v>117</v>
      </c>
      <c r="B148" s="14">
        <v>103.05</v>
      </c>
      <c r="C148" s="14" t="s">
        <v>44</v>
      </c>
      <c r="D148" s="18" t="s">
        <v>58</v>
      </c>
      <c r="E148" s="14" t="s">
        <v>36</v>
      </c>
      <c r="F148" s="30">
        <v>1</v>
      </c>
      <c r="G148" s="36">
        <v>200</v>
      </c>
      <c r="H148" s="17">
        <f t="shared" ca="1" si="18"/>
        <v>200</v>
      </c>
      <c r="I148" s="13">
        <v>1500</v>
      </c>
      <c r="J148" s="17">
        <f t="shared" si="19"/>
        <v>1500</v>
      </c>
      <c r="K148" s="13">
        <v>0</v>
      </c>
      <c r="L148" s="17">
        <f t="shared" si="20"/>
        <v>0</v>
      </c>
    </row>
    <row r="149" spans="1:12" x14ac:dyDescent="0.2">
      <c r="A149" s="18"/>
      <c r="B149" s="18"/>
      <c r="C149" s="18"/>
      <c r="D149" s="52" t="s">
        <v>52</v>
      </c>
      <c r="E149" s="58"/>
      <c r="F149" s="59"/>
      <c r="G149" s="22"/>
      <c r="H149" s="80">
        <f ca="1">SUM(H137:H148)</f>
        <v>128660.5</v>
      </c>
      <c r="I149" s="18"/>
      <c r="J149" s="22">
        <f>SUM(J137:J148)</f>
        <v>129853.5</v>
      </c>
      <c r="K149" s="13"/>
      <c r="L149" s="22">
        <f>SUM(L148:L148)</f>
        <v>0</v>
      </c>
    </row>
    <row r="150" spans="1:12" x14ac:dyDescent="0.2">
      <c r="A150" s="18"/>
      <c r="B150" s="18"/>
      <c r="C150" s="18"/>
      <c r="D150" s="52"/>
      <c r="E150" s="58"/>
      <c r="F150" s="59"/>
      <c r="G150" s="22"/>
      <c r="H150" s="35"/>
      <c r="I150" s="18"/>
      <c r="J150" s="55">
        <f ca="1">((J149-H149)/H149)*100</f>
        <v>0.92724651311008421</v>
      </c>
      <c r="K150" s="13"/>
      <c r="L150" s="26"/>
    </row>
    <row r="151" spans="1:12" x14ac:dyDescent="0.2">
      <c r="A151" s="39"/>
      <c r="B151" s="39"/>
      <c r="C151" s="61"/>
      <c r="D151" s="40"/>
      <c r="E151" s="62"/>
      <c r="F151" s="45"/>
      <c r="G151" s="45"/>
      <c r="H151" s="43"/>
      <c r="I151" s="61"/>
      <c r="J151" s="45"/>
      <c r="K151" s="13"/>
      <c r="L151" s="22"/>
    </row>
    <row r="152" spans="1:12" x14ac:dyDescent="0.2">
      <c r="A152" s="63"/>
      <c r="B152" s="63"/>
      <c r="C152" s="64"/>
      <c r="D152" s="64"/>
      <c r="E152" s="64"/>
      <c r="F152" s="64"/>
      <c r="G152" s="64"/>
      <c r="H152" s="64"/>
      <c r="I152" s="64"/>
      <c r="J152" s="65"/>
      <c r="K152" s="66"/>
      <c r="L152" s="67"/>
    </row>
    <row r="153" spans="1:12" x14ac:dyDescent="0.2">
      <c r="K153" s="13"/>
      <c r="L153" s="60"/>
    </row>
    <row r="154" spans="1:12" ht="15" x14ac:dyDescent="0.25">
      <c r="D154" s="68" t="s">
        <v>53</v>
      </c>
      <c r="H154" s="69">
        <f ca="1">SUM(H95,H116,H134,H149)</f>
        <v>1427891.4</v>
      </c>
      <c r="I154" s="70"/>
      <c r="J154" s="69">
        <f>SUM(J95,J116,J134,J149)</f>
        <v>1354193.8</v>
      </c>
      <c r="K154" s="71"/>
      <c r="L154" s="69">
        <f>SUM(L95,L116,L134,L149)</f>
        <v>0</v>
      </c>
    </row>
    <row r="155" spans="1:12" x14ac:dyDescent="0.2">
      <c r="J155" s="72">
        <f ca="1">((J154-H154)/H154)*100</f>
        <v>-5.161288876731092</v>
      </c>
      <c r="K155" s="13"/>
      <c r="L155" s="73"/>
    </row>
    <row r="156" spans="1:12" x14ac:dyDescent="0.2">
      <c r="K156" s="13"/>
      <c r="L156" s="60"/>
    </row>
    <row r="157" spans="1:12" x14ac:dyDescent="0.2">
      <c r="G157" s="97" t="s">
        <v>54</v>
      </c>
      <c r="H157" s="97"/>
      <c r="I157" s="97"/>
      <c r="J157" s="74">
        <f>SUM(J26)</f>
        <v>261313.5</v>
      </c>
      <c r="K157" s="28"/>
    </row>
    <row r="158" spans="1:12" x14ac:dyDescent="0.2">
      <c r="G158" s="97" t="s">
        <v>39</v>
      </c>
      <c r="H158" s="97"/>
      <c r="I158" s="97"/>
      <c r="J158" s="74">
        <f>J45</f>
        <v>367266</v>
      </c>
      <c r="K158" s="28"/>
    </row>
    <row r="159" spans="1:12" x14ac:dyDescent="0.2">
      <c r="G159" s="97" t="s">
        <v>55</v>
      </c>
      <c r="H159" s="97"/>
      <c r="I159" s="97"/>
      <c r="J159" s="74">
        <f>J61</f>
        <v>58078.5</v>
      </c>
      <c r="K159" s="13"/>
      <c r="L159" s="60"/>
    </row>
    <row r="160" spans="1:12" ht="13.5" thickBot="1" x14ac:dyDescent="0.25">
      <c r="G160" s="75" t="s">
        <v>56</v>
      </c>
      <c r="H160" s="75"/>
      <c r="I160" s="75"/>
      <c r="J160" s="74">
        <f>SUM(J77,J109,J144,J149,J151)</f>
        <v>449957.5</v>
      </c>
      <c r="K160" s="13"/>
      <c r="L160" s="60"/>
    </row>
    <row r="161" spans="10:12" x14ac:dyDescent="0.2">
      <c r="J161" s="76">
        <f>SUM(J157:J160)</f>
        <v>1136615.5</v>
      </c>
      <c r="K161" s="13"/>
      <c r="L161" s="60"/>
    </row>
    <row r="162" spans="10:12" x14ac:dyDescent="0.2">
      <c r="J162" s="60"/>
      <c r="K162" s="13"/>
      <c r="L162" s="60"/>
    </row>
  </sheetData>
  <mergeCells count="6">
    <mergeCell ref="G159:I159"/>
    <mergeCell ref="G4:H4"/>
    <mergeCell ref="I4:J4"/>
    <mergeCell ref="K4:L4"/>
    <mergeCell ref="G157:I157"/>
    <mergeCell ref="G158:I158"/>
  </mergeCells>
  <pageMargins left="0.5" right="0.5" top="0.5" bottom="0.25" header="0.25" footer="0.25"/>
  <pageSetup scale="65" orientation="landscape" r:id="rId1"/>
  <headerFooter alignWithMargins="0"/>
  <rowBreaks count="2" manualBreakCount="2">
    <brk id="62" max="9" man="1"/>
    <brk id="1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Estimate</vt:lpstr>
      <vt:lpstr>Estimate!Print_Area</vt:lpstr>
      <vt:lpstr>Estimate!Print_Titles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Ross</dc:creator>
  <cp:lastModifiedBy>Sam Ross</cp:lastModifiedBy>
  <cp:lastPrinted>2026-03-10T22:44:37Z</cp:lastPrinted>
  <dcterms:created xsi:type="dcterms:W3CDTF">2026-03-10T19:10:24Z</dcterms:created>
  <dcterms:modified xsi:type="dcterms:W3CDTF">2026-03-11T20:56:32Z</dcterms:modified>
</cp:coreProperties>
</file>