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swindell\Desktop\"/>
    </mc:Choice>
  </mc:AlternateContent>
  <xr:revisionPtr revIDLastSave="0" documentId="8_{A024E2F3-8B6D-4FC8-A861-819474FF0987}" xr6:coauthVersionLast="47" xr6:coauthVersionMax="47" xr10:uidLastSave="{00000000-0000-0000-0000-000000000000}"/>
  <bookViews>
    <workbookView xWindow="-120" yWindow="-120" windowWidth="29040" windowHeight="15840" xr2:uid="{C113B166-A3DB-4F2F-8296-F3CC5ECCFB32}"/>
  </bookViews>
  <sheets>
    <sheet name="North bid results" sheetId="1" r:id="rId1"/>
  </sheets>
  <definedNames>
    <definedName name="_xlnm.Print_Area" localSheetId="0">'North bid results'!$A$1:$P$202</definedName>
    <definedName name="_xlnm.Print_Titles" localSheetId="0">'North bid results'!$1:$6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1" l="1"/>
  <c r="H212" i="1"/>
  <c r="H210" i="1" l="1"/>
  <c r="N129" i="1"/>
  <c r="N107" i="1"/>
  <c r="P193" i="1"/>
  <c r="P189" i="1"/>
  <c r="P172" i="1"/>
  <c r="P171" i="1"/>
  <c r="P170" i="1"/>
  <c r="P169" i="1"/>
  <c r="P168" i="1"/>
  <c r="P167" i="1"/>
  <c r="P166" i="1"/>
  <c r="P165" i="1"/>
  <c r="P164" i="1"/>
  <c r="P163" i="1"/>
  <c r="P162" i="1"/>
  <c r="P142" i="1"/>
  <c r="P129" i="1"/>
  <c r="P128" i="1"/>
  <c r="P127" i="1"/>
  <c r="P126" i="1"/>
  <c r="P125" i="1"/>
  <c r="P108" i="1"/>
  <c r="P107" i="1"/>
  <c r="P95" i="1"/>
  <c r="P93" i="1"/>
  <c r="P92" i="1"/>
  <c r="P91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58" i="1"/>
  <c r="P34" i="1"/>
  <c r="P35" i="1"/>
  <c r="N194" i="1"/>
  <c r="N193" i="1"/>
  <c r="N189" i="1"/>
  <c r="N190" i="1" s="1"/>
  <c r="N170" i="1"/>
  <c r="N169" i="1"/>
  <c r="N168" i="1"/>
  <c r="N167" i="1"/>
  <c r="N166" i="1"/>
  <c r="N165" i="1"/>
  <c r="N164" i="1"/>
  <c r="N163" i="1"/>
  <c r="N162" i="1"/>
  <c r="N128" i="1"/>
  <c r="N127" i="1"/>
  <c r="N126" i="1"/>
  <c r="N125" i="1"/>
  <c r="N95" i="1"/>
  <c r="N91" i="1"/>
  <c r="N73" i="1"/>
  <c r="N72" i="1"/>
  <c r="N71" i="1"/>
  <c r="N70" i="1"/>
  <c r="N69" i="1"/>
  <c r="N68" i="1"/>
  <c r="N67" i="1"/>
  <c r="N66" i="1"/>
  <c r="N65" i="1"/>
  <c r="N64" i="1"/>
  <c r="N63" i="1"/>
  <c r="N62" i="1"/>
  <c r="N74" i="1" s="1"/>
  <c r="N75" i="1" s="1"/>
  <c r="N61" i="1"/>
  <c r="L193" i="1"/>
  <c r="L189" i="1"/>
  <c r="J172" i="1"/>
  <c r="L172" i="1"/>
  <c r="L171" i="1"/>
  <c r="L170" i="1"/>
  <c r="L169" i="1"/>
  <c r="L168" i="1"/>
  <c r="L167" i="1"/>
  <c r="L166" i="1"/>
  <c r="L165" i="1"/>
  <c r="L164" i="1"/>
  <c r="L163" i="1"/>
  <c r="L162" i="1"/>
  <c r="L142" i="1"/>
  <c r="L129" i="1"/>
  <c r="L128" i="1"/>
  <c r="L127" i="1"/>
  <c r="L126" i="1"/>
  <c r="L125" i="1"/>
  <c r="L108" i="1"/>
  <c r="L95" i="1"/>
  <c r="L93" i="1"/>
  <c r="L92" i="1"/>
  <c r="L91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58" i="1"/>
  <c r="L35" i="1"/>
  <c r="J35" i="1"/>
  <c r="J193" i="1"/>
  <c r="J194" i="1" s="1"/>
  <c r="H193" i="1"/>
  <c r="J189" i="1"/>
  <c r="H189" i="1"/>
  <c r="J190" i="1" l="1"/>
  <c r="J170" i="1"/>
  <c r="J169" i="1"/>
  <c r="J168" i="1"/>
  <c r="J167" i="1"/>
  <c r="J166" i="1"/>
  <c r="J165" i="1"/>
  <c r="J164" i="1"/>
  <c r="J163" i="1"/>
  <c r="J162" i="1"/>
  <c r="J161" i="1"/>
  <c r="J174" i="1"/>
  <c r="J175" i="1"/>
  <c r="J176" i="1"/>
  <c r="J177" i="1"/>
  <c r="J178" i="1"/>
  <c r="J179" i="1"/>
  <c r="J180" i="1"/>
  <c r="J181" i="1"/>
  <c r="J182" i="1"/>
  <c r="J183" i="1"/>
  <c r="J184" i="1"/>
  <c r="H170" i="1"/>
  <c r="H169" i="1"/>
  <c r="H168" i="1"/>
  <c r="H167" i="1"/>
  <c r="H166" i="1"/>
  <c r="H165" i="1"/>
  <c r="H164" i="1"/>
  <c r="H163" i="1"/>
  <c r="H162" i="1"/>
  <c r="H161" i="1"/>
  <c r="L161" i="1"/>
  <c r="H174" i="1"/>
  <c r="L174" i="1"/>
  <c r="H175" i="1"/>
  <c r="L175" i="1"/>
  <c r="H176" i="1"/>
  <c r="L176" i="1"/>
  <c r="H177" i="1"/>
  <c r="L177" i="1"/>
  <c r="H178" i="1"/>
  <c r="L178" i="1"/>
  <c r="H179" i="1"/>
  <c r="L179" i="1"/>
  <c r="H180" i="1"/>
  <c r="L180" i="1"/>
  <c r="H181" i="1"/>
  <c r="L181" i="1"/>
  <c r="H182" i="1"/>
  <c r="L182" i="1"/>
  <c r="H183" i="1"/>
  <c r="L183" i="1"/>
  <c r="J128" i="1" l="1"/>
  <c r="J127" i="1"/>
  <c r="J126" i="1"/>
  <c r="J125" i="1"/>
  <c r="H128" i="1"/>
  <c r="H127" i="1"/>
  <c r="H126" i="1"/>
  <c r="H125" i="1"/>
  <c r="H124" i="1"/>
  <c r="J124" i="1"/>
  <c r="L124" i="1"/>
  <c r="H132" i="1"/>
  <c r="J132" i="1"/>
  <c r="L132" i="1"/>
  <c r="H133" i="1"/>
  <c r="J133" i="1"/>
  <c r="L133" i="1"/>
  <c r="H134" i="1"/>
  <c r="J134" i="1"/>
  <c r="L134" i="1"/>
  <c r="H135" i="1"/>
  <c r="J135" i="1"/>
  <c r="L135" i="1"/>
  <c r="H136" i="1"/>
  <c r="J136" i="1"/>
  <c r="L136" i="1"/>
  <c r="H137" i="1"/>
  <c r="J137" i="1"/>
  <c r="L137" i="1"/>
  <c r="H138" i="1"/>
  <c r="J138" i="1"/>
  <c r="L138" i="1"/>
  <c r="J95" i="1"/>
  <c r="H95" i="1"/>
  <c r="J91" i="1"/>
  <c r="H91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P57" i="1"/>
  <c r="P56" i="1"/>
  <c r="N57" i="1"/>
  <c r="N56" i="1"/>
  <c r="L57" i="1"/>
  <c r="L56" i="1"/>
  <c r="J57" i="1"/>
  <c r="J56" i="1"/>
  <c r="H57" i="1"/>
  <c r="H56" i="1"/>
  <c r="P33" i="1"/>
  <c r="P32" i="1"/>
  <c r="N33" i="1"/>
  <c r="N32" i="1"/>
  <c r="L33" i="1"/>
  <c r="L32" i="1"/>
  <c r="J74" i="1" l="1"/>
  <c r="L139" i="1"/>
  <c r="J139" i="1"/>
  <c r="H139" i="1"/>
  <c r="H74" i="1"/>
  <c r="L140" i="1" l="1"/>
  <c r="J140" i="1"/>
  <c r="J75" i="1"/>
  <c r="H33" i="1"/>
  <c r="H32" i="1"/>
  <c r="J33" i="1"/>
  <c r="J32" i="1"/>
  <c r="R185" i="1"/>
  <c r="P185" i="1"/>
  <c r="N185" i="1"/>
  <c r="L185" i="1"/>
  <c r="J185" i="1"/>
  <c r="J186" i="1" s="1"/>
  <c r="H185" i="1"/>
  <c r="R184" i="1"/>
  <c r="P184" i="1"/>
  <c r="N184" i="1"/>
  <c r="L184" i="1"/>
  <c r="L186" i="1" s="1"/>
  <c r="H184" i="1"/>
  <c r="R183" i="1"/>
  <c r="P183" i="1"/>
  <c r="N183" i="1"/>
  <c r="R182" i="1"/>
  <c r="P182" i="1"/>
  <c r="N182" i="1"/>
  <c r="R181" i="1"/>
  <c r="P181" i="1"/>
  <c r="N181" i="1"/>
  <c r="R180" i="1"/>
  <c r="P180" i="1"/>
  <c r="N180" i="1"/>
  <c r="R179" i="1"/>
  <c r="P179" i="1"/>
  <c r="N179" i="1"/>
  <c r="R178" i="1"/>
  <c r="P178" i="1"/>
  <c r="N178" i="1"/>
  <c r="R177" i="1"/>
  <c r="P177" i="1"/>
  <c r="N177" i="1"/>
  <c r="R176" i="1"/>
  <c r="P176" i="1"/>
  <c r="N176" i="1"/>
  <c r="R175" i="1"/>
  <c r="P175" i="1"/>
  <c r="N175" i="1"/>
  <c r="R174" i="1"/>
  <c r="P174" i="1"/>
  <c r="N174" i="1"/>
  <c r="R161" i="1"/>
  <c r="P161" i="1"/>
  <c r="N161" i="1"/>
  <c r="R160" i="1"/>
  <c r="P160" i="1"/>
  <c r="N160" i="1"/>
  <c r="L160" i="1"/>
  <c r="J160" i="1"/>
  <c r="H160" i="1"/>
  <c r="R159" i="1"/>
  <c r="P159" i="1"/>
  <c r="N159" i="1"/>
  <c r="L159" i="1"/>
  <c r="J159" i="1"/>
  <c r="H159" i="1"/>
  <c r="R158" i="1"/>
  <c r="P158" i="1"/>
  <c r="N158" i="1"/>
  <c r="L158" i="1"/>
  <c r="J158" i="1"/>
  <c r="H158" i="1"/>
  <c r="R157" i="1"/>
  <c r="P157" i="1"/>
  <c r="N157" i="1"/>
  <c r="L157" i="1"/>
  <c r="J157" i="1"/>
  <c r="H157" i="1"/>
  <c r="R156" i="1"/>
  <c r="P156" i="1"/>
  <c r="N156" i="1"/>
  <c r="L156" i="1"/>
  <c r="J156" i="1"/>
  <c r="H156" i="1"/>
  <c r="R155" i="1"/>
  <c r="P155" i="1"/>
  <c r="N155" i="1"/>
  <c r="L155" i="1"/>
  <c r="J155" i="1"/>
  <c r="H155" i="1"/>
  <c r="R154" i="1"/>
  <c r="P154" i="1"/>
  <c r="N154" i="1"/>
  <c r="L154" i="1"/>
  <c r="J154" i="1"/>
  <c r="H154" i="1"/>
  <c r="R153" i="1"/>
  <c r="P153" i="1"/>
  <c r="N153" i="1"/>
  <c r="L153" i="1"/>
  <c r="J153" i="1"/>
  <c r="H153" i="1"/>
  <c r="R152" i="1"/>
  <c r="P152" i="1"/>
  <c r="N152" i="1"/>
  <c r="L152" i="1"/>
  <c r="J152" i="1"/>
  <c r="H152" i="1"/>
  <c r="R151" i="1"/>
  <c r="P151" i="1"/>
  <c r="N151" i="1"/>
  <c r="L151" i="1"/>
  <c r="J151" i="1"/>
  <c r="H151" i="1"/>
  <c r="R150" i="1"/>
  <c r="P150" i="1"/>
  <c r="N150" i="1"/>
  <c r="L150" i="1"/>
  <c r="J150" i="1"/>
  <c r="H150" i="1"/>
  <c r="R149" i="1"/>
  <c r="P149" i="1"/>
  <c r="N149" i="1"/>
  <c r="L149" i="1"/>
  <c r="J149" i="1"/>
  <c r="H149" i="1"/>
  <c r="R148" i="1"/>
  <c r="P148" i="1"/>
  <c r="N148" i="1"/>
  <c r="L148" i="1"/>
  <c r="J148" i="1"/>
  <c r="H148" i="1"/>
  <c r="T147" i="1"/>
  <c r="R147" i="1"/>
  <c r="P147" i="1"/>
  <c r="N147" i="1"/>
  <c r="L147" i="1"/>
  <c r="J147" i="1"/>
  <c r="H147" i="1"/>
  <c r="R146" i="1"/>
  <c r="P146" i="1"/>
  <c r="N146" i="1"/>
  <c r="L146" i="1"/>
  <c r="J146" i="1"/>
  <c r="H146" i="1"/>
  <c r="T139" i="1"/>
  <c r="R138" i="1"/>
  <c r="P138" i="1"/>
  <c r="N138" i="1"/>
  <c r="R137" i="1"/>
  <c r="P137" i="1"/>
  <c r="N137" i="1"/>
  <c r="R136" i="1"/>
  <c r="P136" i="1"/>
  <c r="N136" i="1"/>
  <c r="R135" i="1"/>
  <c r="P135" i="1"/>
  <c r="N135" i="1"/>
  <c r="R134" i="1"/>
  <c r="P134" i="1"/>
  <c r="N134" i="1"/>
  <c r="R133" i="1"/>
  <c r="P133" i="1"/>
  <c r="N133" i="1"/>
  <c r="R132" i="1"/>
  <c r="P132" i="1"/>
  <c r="N132" i="1"/>
  <c r="R124" i="1"/>
  <c r="P124" i="1"/>
  <c r="N124" i="1"/>
  <c r="R123" i="1"/>
  <c r="P123" i="1"/>
  <c r="N123" i="1"/>
  <c r="L123" i="1"/>
  <c r="J123" i="1"/>
  <c r="H123" i="1"/>
  <c r="R122" i="1"/>
  <c r="P122" i="1"/>
  <c r="N122" i="1"/>
  <c r="L122" i="1"/>
  <c r="J122" i="1"/>
  <c r="H122" i="1"/>
  <c r="R121" i="1"/>
  <c r="P121" i="1"/>
  <c r="N121" i="1"/>
  <c r="L121" i="1"/>
  <c r="J121" i="1"/>
  <c r="H121" i="1"/>
  <c r="R120" i="1"/>
  <c r="P120" i="1"/>
  <c r="N120" i="1"/>
  <c r="L120" i="1"/>
  <c r="J120" i="1"/>
  <c r="H120" i="1"/>
  <c r="R119" i="1"/>
  <c r="P119" i="1"/>
  <c r="N119" i="1"/>
  <c r="L119" i="1"/>
  <c r="J119" i="1"/>
  <c r="H119" i="1"/>
  <c r="R118" i="1"/>
  <c r="P118" i="1"/>
  <c r="N118" i="1"/>
  <c r="L118" i="1"/>
  <c r="J118" i="1"/>
  <c r="H118" i="1"/>
  <c r="R117" i="1"/>
  <c r="P117" i="1"/>
  <c r="N117" i="1"/>
  <c r="L117" i="1"/>
  <c r="J117" i="1"/>
  <c r="H117" i="1"/>
  <c r="R116" i="1"/>
  <c r="P116" i="1"/>
  <c r="N116" i="1"/>
  <c r="L116" i="1"/>
  <c r="J116" i="1"/>
  <c r="H116" i="1"/>
  <c r="R115" i="1"/>
  <c r="P115" i="1"/>
  <c r="N115" i="1"/>
  <c r="L115" i="1"/>
  <c r="J115" i="1"/>
  <c r="H115" i="1"/>
  <c r="R114" i="1"/>
  <c r="P114" i="1"/>
  <c r="N114" i="1"/>
  <c r="L114" i="1"/>
  <c r="J114" i="1"/>
  <c r="H114" i="1"/>
  <c r="R113" i="1"/>
  <c r="P113" i="1"/>
  <c r="N113" i="1"/>
  <c r="L113" i="1"/>
  <c r="J113" i="1"/>
  <c r="H113" i="1"/>
  <c r="R112" i="1"/>
  <c r="P112" i="1"/>
  <c r="N112" i="1"/>
  <c r="L112" i="1"/>
  <c r="J112" i="1"/>
  <c r="H112" i="1"/>
  <c r="R111" i="1"/>
  <c r="P111" i="1"/>
  <c r="N111" i="1"/>
  <c r="L111" i="1"/>
  <c r="J111" i="1"/>
  <c r="H111" i="1"/>
  <c r="R110" i="1"/>
  <c r="P110" i="1"/>
  <c r="N110" i="1"/>
  <c r="L110" i="1"/>
  <c r="J110" i="1"/>
  <c r="J129" i="1" s="1"/>
  <c r="H110" i="1"/>
  <c r="R106" i="1"/>
  <c r="P106" i="1"/>
  <c r="N106" i="1"/>
  <c r="L106" i="1"/>
  <c r="J106" i="1"/>
  <c r="H106" i="1"/>
  <c r="R105" i="1"/>
  <c r="P105" i="1"/>
  <c r="N105" i="1"/>
  <c r="L105" i="1"/>
  <c r="J105" i="1"/>
  <c r="H105" i="1"/>
  <c r="R104" i="1"/>
  <c r="P104" i="1"/>
  <c r="N104" i="1"/>
  <c r="L104" i="1"/>
  <c r="J104" i="1"/>
  <c r="H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R100" i="1"/>
  <c r="P100" i="1"/>
  <c r="N100" i="1"/>
  <c r="L100" i="1"/>
  <c r="J100" i="1"/>
  <c r="H100" i="1"/>
  <c r="R99" i="1"/>
  <c r="P99" i="1"/>
  <c r="N99" i="1"/>
  <c r="L99" i="1"/>
  <c r="J99" i="1"/>
  <c r="H99" i="1"/>
  <c r="R98" i="1"/>
  <c r="P98" i="1"/>
  <c r="N98" i="1"/>
  <c r="L98" i="1"/>
  <c r="J98" i="1"/>
  <c r="H98" i="1"/>
  <c r="R97" i="1"/>
  <c r="P97" i="1"/>
  <c r="N97" i="1"/>
  <c r="L97" i="1"/>
  <c r="J97" i="1"/>
  <c r="H97" i="1"/>
  <c r="R96" i="1"/>
  <c r="P96" i="1"/>
  <c r="N96" i="1"/>
  <c r="N108" i="1" s="1"/>
  <c r="L96" i="1"/>
  <c r="J96" i="1"/>
  <c r="H96" i="1"/>
  <c r="R90" i="1"/>
  <c r="P90" i="1"/>
  <c r="N90" i="1"/>
  <c r="L90" i="1"/>
  <c r="J90" i="1"/>
  <c r="H90" i="1"/>
  <c r="R89" i="1"/>
  <c r="P89" i="1"/>
  <c r="N89" i="1"/>
  <c r="L89" i="1"/>
  <c r="J89" i="1"/>
  <c r="H89" i="1"/>
  <c r="R88" i="1"/>
  <c r="P88" i="1"/>
  <c r="N88" i="1"/>
  <c r="L88" i="1"/>
  <c r="J88" i="1"/>
  <c r="H88" i="1"/>
  <c r="R87" i="1"/>
  <c r="P87" i="1"/>
  <c r="N87" i="1"/>
  <c r="L87" i="1"/>
  <c r="J87" i="1"/>
  <c r="H87" i="1"/>
  <c r="R86" i="1"/>
  <c r="P86" i="1"/>
  <c r="N86" i="1"/>
  <c r="L86" i="1"/>
  <c r="J86" i="1"/>
  <c r="H86" i="1"/>
  <c r="R85" i="1"/>
  <c r="P85" i="1"/>
  <c r="N85" i="1"/>
  <c r="L85" i="1"/>
  <c r="J85" i="1"/>
  <c r="H85" i="1"/>
  <c r="R84" i="1"/>
  <c r="P84" i="1"/>
  <c r="N84" i="1"/>
  <c r="L84" i="1"/>
  <c r="J84" i="1"/>
  <c r="H84" i="1"/>
  <c r="R83" i="1"/>
  <c r="P83" i="1"/>
  <c r="N83" i="1"/>
  <c r="L83" i="1"/>
  <c r="J83" i="1"/>
  <c r="H83" i="1"/>
  <c r="R82" i="1"/>
  <c r="P82" i="1"/>
  <c r="N82" i="1"/>
  <c r="L82" i="1"/>
  <c r="J82" i="1"/>
  <c r="H82" i="1"/>
  <c r="R81" i="1"/>
  <c r="P81" i="1"/>
  <c r="N81" i="1"/>
  <c r="L81" i="1"/>
  <c r="J81" i="1"/>
  <c r="H81" i="1"/>
  <c r="R80" i="1"/>
  <c r="P80" i="1"/>
  <c r="N80" i="1"/>
  <c r="L80" i="1"/>
  <c r="J80" i="1"/>
  <c r="H80" i="1"/>
  <c r="R79" i="1"/>
  <c r="P79" i="1"/>
  <c r="N79" i="1"/>
  <c r="L79" i="1"/>
  <c r="J79" i="1"/>
  <c r="H79" i="1"/>
  <c r="R78" i="1"/>
  <c r="P78" i="1"/>
  <c r="N78" i="1"/>
  <c r="L78" i="1"/>
  <c r="J78" i="1"/>
  <c r="H78" i="1"/>
  <c r="R77" i="1"/>
  <c r="P77" i="1"/>
  <c r="N77" i="1"/>
  <c r="N92" i="1" s="1"/>
  <c r="N93" i="1" s="1"/>
  <c r="L77" i="1"/>
  <c r="J77" i="1"/>
  <c r="H77" i="1"/>
  <c r="R55" i="1"/>
  <c r="P55" i="1"/>
  <c r="N55" i="1"/>
  <c r="L55" i="1"/>
  <c r="J55" i="1"/>
  <c r="H55" i="1"/>
  <c r="R54" i="1"/>
  <c r="P54" i="1"/>
  <c r="N54" i="1"/>
  <c r="L54" i="1"/>
  <c r="J54" i="1"/>
  <c r="H54" i="1"/>
  <c r="R53" i="1"/>
  <c r="P53" i="1"/>
  <c r="N53" i="1"/>
  <c r="L53" i="1"/>
  <c r="J53" i="1"/>
  <c r="H53" i="1"/>
  <c r="R52" i="1"/>
  <c r="P52" i="1"/>
  <c r="N52" i="1"/>
  <c r="L52" i="1"/>
  <c r="J52" i="1"/>
  <c r="H52" i="1"/>
  <c r="R51" i="1"/>
  <c r="P51" i="1"/>
  <c r="N51" i="1"/>
  <c r="L51" i="1"/>
  <c r="J51" i="1"/>
  <c r="H51" i="1"/>
  <c r="R50" i="1"/>
  <c r="P50" i="1"/>
  <c r="N50" i="1"/>
  <c r="L50" i="1"/>
  <c r="J50" i="1"/>
  <c r="H50" i="1"/>
  <c r="R49" i="1"/>
  <c r="P49" i="1"/>
  <c r="N49" i="1"/>
  <c r="L49" i="1"/>
  <c r="J49" i="1"/>
  <c r="H49" i="1"/>
  <c r="R48" i="1"/>
  <c r="P48" i="1"/>
  <c r="N48" i="1"/>
  <c r="L48" i="1"/>
  <c r="J48" i="1"/>
  <c r="H48" i="1"/>
  <c r="R47" i="1"/>
  <c r="P47" i="1"/>
  <c r="N47" i="1"/>
  <c r="L47" i="1"/>
  <c r="J47" i="1"/>
  <c r="H47" i="1"/>
  <c r="R46" i="1"/>
  <c r="P46" i="1"/>
  <c r="N46" i="1"/>
  <c r="L46" i="1"/>
  <c r="J46" i="1"/>
  <c r="H46" i="1"/>
  <c r="R45" i="1"/>
  <c r="P45" i="1"/>
  <c r="N45" i="1"/>
  <c r="L45" i="1"/>
  <c r="J45" i="1"/>
  <c r="H45" i="1"/>
  <c r="R44" i="1"/>
  <c r="P44" i="1"/>
  <c r="N44" i="1"/>
  <c r="L44" i="1"/>
  <c r="J44" i="1"/>
  <c r="H44" i="1"/>
  <c r="R43" i="1"/>
  <c r="P43" i="1"/>
  <c r="N43" i="1"/>
  <c r="L43" i="1"/>
  <c r="J43" i="1"/>
  <c r="H43" i="1"/>
  <c r="R42" i="1"/>
  <c r="P42" i="1"/>
  <c r="N42" i="1"/>
  <c r="L42" i="1"/>
  <c r="J42" i="1"/>
  <c r="H42" i="1"/>
  <c r="R41" i="1"/>
  <c r="P41" i="1"/>
  <c r="N41" i="1"/>
  <c r="L41" i="1"/>
  <c r="J41" i="1"/>
  <c r="H41" i="1"/>
  <c r="R40" i="1"/>
  <c r="P40" i="1"/>
  <c r="N40" i="1"/>
  <c r="L40" i="1"/>
  <c r="J40" i="1"/>
  <c r="H40" i="1"/>
  <c r="R39" i="1"/>
  <c r="P39" i="1"/>
  <c r="N39" i="1"/>
  <c r="L39" i="1"/>
  <c r="J39" i="1"/>
  <c r="H39" i="1"/>
  <c r="R38" i="1"/>
  <c r="P38" i="1"/>
  <c r="N38" i="1"/>
  <c r="L38" i="1"/>
  <c r="J38" i="1"/>
  <c r="H38" i="1"/>
  <c r="R37" i="1"/>
  <c r="P37" i="1"/>
  <c r="N37" i="1"/>
  <c r="L37" i="1"/>
  <c r="J37" i="1"/>
  <c r="J58" i="1" s="1"/>
  <c r="H37" i="1"/>
  <c r="H58" i="1" s="1"/>
  <c r="R31" i="1"/>
  <c r="P31" i="1"/>
  <c r="N31" i="1"/>
  <c r="L31" i="1"/>
  <c r="J31" i="1"/>
  <c r="H31" i="1"/>
  <c r="R30" i="1"/>
  <c r="P30" i="1"/>
  <c r="N30" i="1"/>
  <c r="L30" i="1"/>
  <c r="J30" i="1"/>
  <c r="H30" i="1"/>
  <c r="R29" i="1"/>
  <c r="P29" i="1"/>
  <c r="N29" i="1"/>
  <c r="L29" i="1"/>
  <c r="J29" i="1"/>
  <c r="H29" i="1"/>
  <c r="R28" i="1"/>
  <c r="P28" i="1"/>
  <c r="N28" i="1"/>
  <c r="L28" i="1"/>
  <c r="J28" i="1"/>
  <c r="H28" i="1"/>
  <c r="R27" i="1"/>
  <c r="P27" i="1"/>
  <c r="N27" i="1"/>
  <c r="L27" i="1"/>
  <c r="J27" i="1"/>
  <c r="H27" i="1"/>
  <c r="R26" i="1"/>
  <c r="P26" i="1"/>
  <c r="N26" i="1"/>
  <c r="L26" i="1"/>
  <c r="J26" i="1"/>
  <c r="H26" i="1"/>
  <c r="R25" i="1"/>
  <c r="P25" i="1"/>
  <c r="N25" i="1"/>
  <c r="L25" i="1"/>
  <c r="J25" i="1"/>
  <c r="H25" i="1"/>
  <c r="R24" i="1"/>
  <c r="P24" i="1"/>
  <c r="N24" i="1"/>
  <c r="L24" i="1"/>
  <c r="J24" i="1"/>
  <c r="H24" i="1"/>
  <c r="R23" i="1"/>
  <c r="P23" i="1"/>
  <c r="N23" i="1"/>
  <c r="L23" i="1"/>
  <c r="J23" i="1"/>
  <c r="H23" i="1"/>
  <c r="R22" i="1"/>
  <c r="P22" i="1"/>
  <c r="N22" i="1"/>
  <c r="L22" i="1"/>
  <c r="J22" i="1"/>
  <c r="H22" i="1"/>
  <c r="R21" i="1"/>
  <c r="P21" i="1"/>
  <c r="N21" i="1"/>
  <c r="L21" i="1"/>
  <c r="J21" i="1"/>
  <c r="H21" i="1"/>
  <c r="R20" i="1"/>
  <c r="P20" i="1"/>
  <c r="N20" i="1"/>
  <c r="L20" i="1"/>
  <c r="J20" i="1"/>
  <c r="H20" i="1"/>
  <c r="R19" i="1"/>
  <c r="P19" i="1"/>
  <c r="N19" i="1"/>
  <c r="L19" i="1"/>
  <c r="J19" i="1"/>
  <c r="H19" i="1"/>
  <c r="R18" i="1"/>
  <c r="P18" i="1"/>
  <c r="N18" i="1"/>
  <c r="L18" i="1"/>
  <c r="J18" i="1"/>
  <c r="H18" i="1"/>
  <c r="R17" i="1"/>
  <c r="P17" i="1"/>
  <c r="N17" i="1"/>
  <c r="L17" i="1"/>
  <c r="J17" i="1"/>
  <c r="H17" i="1"/>
  <c r="R16" i="1"/>
  <c r="P16" i="1"/>
  <c r="N16" i="1"/>
  <c r="L16" i="1"/>
  <c r="J16" i="1"/>
  <c r="H16" i="1"/>
  <c r="R15" i="1"/>
  <c r="P15" i="1"/>
  <c r="N15" i="1"/>
  <c r="L15" i="1"/>
  <c r="J15" i="1"/>
  <c r="H15" i="1"/>
  <c r="R14" i="1"/>
  <c r="P14" i="1"/>
  <c r="N14" i="1"/>
  <c r="L14" i="1"/>
  <c r="J14" i="1"/>
  <c r="H14" i="1"/>
  <c r="R13" i="1"/>
  <c r="P13" i="1"/>
  <c r="N13" i="1"/>
  <c r="L13" i="1"/>
  <c r="J13" i="1"/>
  <c r="H13" i="1"/>
  <c r="R12" i="1"/>
  <c r="P12" i="1"/>
  <c r="N12" i="1"/>
  <c r="L12" i="1"/>
  <c r="J12" i="1"/>
  <c r="H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N34" i="1" s="1"/>
  <c r="N35" i="1" s="1"/>
  <c r="L8" i="1"/>
  <c r="L34" i="1" s="1"/>
  <c r="J8" i="1"/>
  <c r="H8" i="1"/>
  <c r="N171" i="1" l="1"/>
  <c r="N172" i="1" s="1"/>
  <c r="N139" i="1"/>
  <c r="N140" i="1" s="1"/>
  <c r="N58" i="1"/>
  <c r="L107" i="1"/>
  <c r="L59" i="1"/>
  <c r="H92" i="1"/>
  <c r="H129" i="1"/>
  <c r="H171" i="1"/>
  <c r="P186" i="1"/>
  <c r="J171" i="1"/>
  <c r="J92" i="1"/>
  <c r="J93" i="1" s="1"/>
  <c r="N186" i="1"/>
  <c r="P139" i="1"/>
  <c r="P140" i="1" s="1"/>
  <c r="P59" i="1"/>
  <c r="H107" i="1"/>
  <c r="J107" i="1"/>
  <c r="H34" i="1"/>
  <c r="J34" i="1"/>
  <c r="J59" i="1"/>
  <c r="N59" i="1"/>
  <c r="H186" i="1"/>
  <c r="T148" i="1"/>
  <c r="R139" i="1"/>
  <c r="N142" i="1" l="1"/>
  <c r="N200" i="1" s="1"/>
  <c r="P187" i="1"/>
  <c r="J205" i="1"/>
  <c r="J142" i="1"/>
  <c r="H142" i="1"/>
  <c r="H197" i="1" s="1"/>
  <c r="J108" i="1"/>
  <c r="L130" i="1"/>
  <c r="J130" i="1"/>
  <c r="N130" i="1"/>
  <c r="P130" i="1"/>
  <c r="L197" i="1"/>
  <c r="N187" i="1"/>
  <c r="J187" i="1"/>
  <c r="L187" i="1"/>
  <c r="P143" i="1" l="1"/>
  <c r="P197" i="1"/>
  <c r="P198" i="1" s="1"/>
  <c r="H200" i="1"/>
  <c r="N201" i="1" s="1"/>
  <c r="P200" i="1"/>
  <c r="J143" i="1"/>
  <c r="L198" i="1"/>
  <c r="L200" i="1"/>
  <c r="L143" i="1"/>
  <c r="N143" i="1"/>
  <c r="N197" i="1"/>
  <c r="N198" i="1" s="1"/>
  <c r="P201" i="1" l="1"/>
  <c r="L201" i="1"/>
  <c r="J197" i="1"/>
  <c r="J198" i="1" s="1"/>
  <c r="J200" i="1"/>
  <c r="J201" i="1" s="1"/>
</calcChain>
</file>

<file path=xl/sharedStrings.xml><?xml version="1.0" encoding="utf-8"?>
<sst xmlns="http://schemas.openxmlformats.org/spreadsheetml/2006/main" count="529" uniqueCount="184">
  <si>
    <t>Summit County Engineer</t>
  </si>
  <si>
    <t>2025 Summit County 441 (449) Resurfacing Program North</t>
  </si>
  <si>
    <t>Engineer's Estimate</t>
  </si>
  <si>
    <t>Perrin Asphalt</t>
  </si>
  <si>
    <t>Ronyak Paving</t>
  </si>
  <si>
    <t>Karvo Companies</t>
  </si>
  <si>
    <t>Barbicas Construction</t>
  </si>
  <si>
    <t>Item</t>
  </si>
  <si>
    <t xml:space="preserve">Unit </t>
  </si>
  <si>
    <t xml:space="preserve">Total </t>
  </si>
  <si>
    <t xml:space="preserve">Code </t>
  </si>
  <si>
    <t>Name</t>
  </si>
  <si>
    <t>Description</t>
  </si>
  <si>
    <t>Unit</t>
  </si>
  <si>
    <t>Qty</t>
  </si>
  <si>
    <t>Cost</t>
  </si>
  <si>
    <t xml:space="preserve">Summit County </t>
  </si>
  <si>
    <t>PAVEMENT REPAIR, SEE PROPOSAL NOTE,  AS DIRECTED BY ENGINEER</t>
  </si>
  <si>
    <t>CY</t>
  </si>
  <si>
    <t>PAVEMENT PLANING,  SEE PROPOSAL NOTE</t>
  </si>
  <si>
    <t>SY</t>
  </si>
  <si>
    <t>EA</t>
  </si>
  <si>
    <t>GAL</t>
  </si>
  <si>
    <t>AGGREGATE BASE, As Directed by Engineer</t>
  </si>
  <si>
    <t>COMPACTED AGGREGATE</t>
  </si>
  <si>
    <t>Special</t>
  </si>
  <si>
    <t>LF</t>
  </si>
  <si>
    <t>MI</t>
  </si>
  <si>
    <t>LANE ARROW, TYPE 1</t>
  </si>
  <si>
    <t>LOOP DETECTOR</t>
  </si>
  <si>
    <t>MAINTENANCE OF TRAFFIC, SEE PROPOSAL NOTE</t>
  </si>
  <si>
    <t>LUMP</t>
  </si>
  <si>
    <t>MOBILIZATION</t>
  </si>
  <si>
    <t xml:space="preserve">PREMIUM FOR CONTRACT PERFORMANCE </t>
  </si>
  <si>
    <t>Bath Township</t>
  </si>
  <si>
    <t>Total Amount of Base Bid for Bath Township</t>
  </si>
  <si>
    <t>Richfield Township</t>
  </si>
  <si>
    <t>Total Amount of Base Bid for Richfield Township</t>
  </si>
  <si>
    <t>Mile</t>
  </si>
  <si>
    <t>Mobilization</t>
  </si>
  <si>
    <t>Total Amount of Base Bid for Sagamore Hills Township</t>
  </si>
  <si>
    <t>Twinsburg Township</t>
  </si>
  <si>
    <t>Total Amount of Base Bid for Twinsburg Township</t>
  </si>
  <si>
    <t>Total Amount of Base Bid</t>
  </si>
  <si>
    <t>Alternate No. 1 Summit County (Olde 8 Rd.)</t>
  </si>
  <si>
    <t>Total Amount of Alternate No. 1</t>
  </si>
  <si>
    <t>Total Amount of Alternate No. 2</t>
  </si>
  <si>
    <t xml:space="preserve">Total Amount of Base Bid pllus Atlernates no. 1 </t>
  </si>
  <si>
    <t>Total Amount of Base Bid pllus Atlernates no. 1 &amp; 2</t>
  </si>
  <si>
    <t>Item 253 PAVEMENT REPAIR, SEE PROPOSAL NOTE,  AS DIRECTED BY ENGINEER</t>
  </si>
  <si>
    <t>Item 254 PAVEMENT PLANING,  SEE PROPOSAL NOTE</t>
  </si>
  <si>
    <t>Item 623 MONUMENT BOXES adjusted to Grade</t>
  </si>
  <si>
    <t>Item 407 Non-Tracking Tack Coat</t>
  </si>
  <si>
    <t>Item 407 TACK COAT (Drives)</t>
  </si>
  <si>
    <t>Item 441 ASPHALT CONC. LEVELING COURSE, TYPE 1, PG 64-22, (449) As Directed by Engineer</t>
  </si>
  <si>
    <t>Item 441 1.25" ASPHALT CONC. SURFACE COURSE, TYPE 1, PG 64-22 (449)</t>
  </si>
  <si>
    <t>Item 441 1.25" ASPHALT CONC. SURFACE COURSE, TYPE 1, PG 64-22, Drives, (449)</t>
  </si>
  <si>
    <t>Item 304 AGGREGATE BASE, As Directed by Engineer</t>
  </si>
  <si>
    <t>Item 422 Chip  Seal BITUMINOUS MATERIAL, CRS-2</t>
  </si>
  <si>
    <t>Item 422 Chip  AGGREGATE, Slag</t>
  </si>
  <si>
    <t>Item 423 Crack Sealing, Type IV</t>
  </si>
  <si>
    <t>Item 617 COMPACTED AGGREGATE</t>
  </si>
  <si>
    <t>Item special Longitudinal Joint Stabilization</t>
  </si>
  <si>
    <t>Item 642 Edge LINE, Type 1</t>
  </si>
  <si>
    <t>Item 642 Center Line, Type 1</t>
  </si>
  <si>
    <t>Item 642 Lane Line, Type 1</t>
  </si>
  <si>
    <t xml:space="preserve">Item 642 Stop Line, Type 1 </t>
  </si>
  <si>
    <t>Item 642 CHANNELIZED LINE, Type 1</t>
  </si>
  <si>
    <t xml:space="preserve">Item 642 TRANSVERSE LINE, Type 1 </t>
  </si>
  <si>
    <t>Item 642 LANE ARROW, TYPE 1</t>
  </si>
  <si>
    <t xml:space="preserve">Item 642 CROSSWALK, Type 1 </t>
  </si>
  <si>
    <t>Item 632 LOOP DETECTOR</t>
  </si>
  <si>
    <t>Item 614 MAINTENANCE OF TRAFFIC, SEE PROPOSAL NOTE</t>
  </si>
  <si>
    <t>Item 624 MOBILIZATION</t>
  </si>
  <si>
    <t xml:space="preserve">Item 103.05 PREMIUM FOR CONTRACT PERFORMANCE </t>
  </si>
  <si>
    <t>Total amount of base bid for Summit County</t>
  </si>
  <si>
    <t>Summit County</t>
  </si>
  <si>
    <t>Item 252 FULL DEPTH RIGID PAVEMENT REMOVAL AND FLEXIBLE REPL, 4.5" DRIVE</t>
  </si>
  <si>
    <t>Item 252 FULL DEPTH PAVEMENT SAWING, A.D.B.E.</t>
  </si>
  <si>
    <t>Item 623 MONUMENT BOXES</t>
  </si>
  <si>
    <t>Item 441 1.5" ASPHALT CONC. SURFACE COURSE, TYPE 1, PG 64-22, (449)</t>
  </si>
  <si>
    <t>Item 441  1.5" ASPHALT CONC. SURFACE COURSE, TYPE 1, PG 64-22, Drives, (449)</t>
  </si>
  <si>
    <t xml:space="preserve">Item 304 Aggregate Base </t>
  </si>
  <si>
    <t>Item 204 SUBGRADE COMPACTION</t>
  </si>
  <si>
    <t>Item 204 PROOF ROLLING as directed by Engineer</t>
  </si>
  <si>
    <t>Item 204 GEOTEXTILE FABRIC as directed by Engineer</t>
  </si>
  <si>
    <t>Item 204 GEOGRID as directed by Engineer</t>
  </si>
  <si>
    <t>Item 423 Crack Sealing, Type IV as directed by the Engineer</t>
  </si>
  <si>
    <t>35</t>
  </si>
  <si>
    <t>40</t>
  </si>
  <si>
    <t>HOUR</t>
  </si>
  <si>
    <t>1</t>
  </si>
  <si>
    <t>120</t>
  </si>
  <si>
    <t>Summit Metro Parks</t>
  </si>
  <si>
    <t>Summit Mterro Parks</t>
  </si>
  <si>
    <t>Item 254 Pavement Planing</t>
  </si>
  <si>
    <t>Item 204 Proof Roll</t>
  </si>
  <si>
    <t>HR</t>
  </si>
  <si>
    <t>Item 407 Tack Coat, (0.07 GAL/SY)</t>
  </si>
  <si>
    <t>Item 423 Hot Applied Joint Sealer</t>
  </si>
  <si>
    <t>Item 441 Asphalt Concrete Surface Course, (1-1/2" Thk), PG 64-22 (449)</t>
  </si>
  <si>
    <t>Item 411 Stablized Crushed Aggrregate</t>
  </si>
  <si>
    <t>Item 642 Center Line - 4", Type 1, Double Yellow</t>
  </si>
  <si>
    <t>Item 642 Edge Line - 4", Type 1, White</t>
  </si>
  <si>
    <t>Item 642 Stop Line - 4", Type 1, White</t>
  </si>
  <si>
    <t>Total Amount of Base Bid for Summit Metro Parks</t>
  </si>
  <si>
    <t>City of Munroe Falls</t>
  </si>
  <si>
    <t xml:space="preserve"> City of Munroe Falls</t>
  </si>
  <si>
    <t>Item 202 Curb and Gutter Removed</t>
  </si>
  <si>
    <t>Item 253 Pavement Repair</t>
  </si>
  <si>
    <t>Item 301 Asphalt Concrete Base, PG64-22, (449)</t>
  </si>
  <si>
    <t>Item 254 Pavement Planing, Asphalt Concrete, 2" thk.</t>
  </si>
  <si>
    <t>Item 254 Pavement Planing, Asphalt Concrete, 4" thk.</t>
  </si>
  <si>
    <t xml:space="preserve">Item 441  1.0" Asphalt Concrete Intermediate Course, Type 1, (449),  PG 64-22 </t>
  </si>
  <si>
    <t xml:space="preserve">Item 441 1.25" Asphalt Concrete Surface Course, Type 1, (449),  PG 64-22 </t>
  </si>
  <si>
    <t>Item 422  Seal Coat Aggregate</t>
  </si>
  <si>
    <t xml:space="preserve"> Item 422 Seal Coat Bituminous Material</t>
  </si>
  <si>
    <t>Item 609 Combination Curb and Gutter, Type 3</t>
  </si>
  <si>
    <t>Item 617 Compacted Aggregate</t>
  </si>
  <si>
    <t>Item 614 Maintenance of Traffic</t>
  </si>
  <si>
    <t>Item 624 Mobilization</t>
  </si>
  <si>
    <t>Item 304 Aggregate Base</t>
  </si>
  <si>
    <t>Item 422 Seal Coat Aggregate</t>
  </si>
  <si>
    <t>Item 422 Seal Coat Bituminous Material</t>
  </si>
  <si>
    <t>Item 423 Crack Sealing</t>
  </si>
  <si>
    <t>Item 441 Asphalt Concrete Leveling Course, (1-1/4" ave. Thk.), PG 64-22</t>
  </si>
  <si>
    <t>Item 441 Asphalt Concrete Surface Course, (1-1/2" Thk), PG 64-22</t>
  </si>
  <si>
    <t>Sagamorre Hills Township</t>
  </si>
  <si>
    <t>Sagamore Hills Twp.</t>
  </si>
  <si>
    <t>Item 252 Full Depth Rigid Pavement Removal and Flexible Repl., 7" Thk., A.D.B.E.</t>
  </si>
  <si>
    <t>Item 252 Full Depth Pavement Sawing, A.D.B.E.</t>
  </si>
  <si>
    <t>Item 253 Pavement Repair, see proposal note,  as directed by engineer</t>
  </si>
  <si>
    <t>Item 254 Pavement Planing,  see proposal note</t>
  </si>
  <si>
    <t>Item 623 Monument Boxes</t>
  </si>
  <si>
    <t>Item 441 Asphalt Conc. Leveling Course, Type 1, PG 64-22, as directed by engineer</t>
  </si>
  <si>
    <t>Item 441 1.5" Asphalt Conc. Surface Course, Type 1, PG 64-22</t>
  </si>
  <si>
    <t>Item 441 1.5" Asphalt Conc. Surface Course, Type 1, PG 64-22, Drives</t>
  </si>
  <si>
    <t>Item 304 Aggegate Base, as directed by engineer</t>
  </si>
  <si>
    <t xml:space="preserve">Item 422 Seal Coat Bituminous Material, </t>
  </si>
  <si>
    <t>Item 422 Single Chip Seal, Slag</t>
  </si>
  <si>
    <t>Item 611  15" Conduit, Type B, 707.65</t>
  </si>
  <si>
    <t>Item 611  24" Conduit, Type B, 707.65</t>
  </si>
  <si>
    <t>Item 611  Catch Basin no. 2-2A</t>
  </si>
  <si>
    <t>Item 614 Maintenance of Traffic, see proposal note</t>
  </si>
  <si>
    <t>Item 103.05 Premium for Contract Performance Bond and Payment Bond</t>
  </si>
  <si>
    <t>Item 254 Pavement Planing Concrete Pavement</t>
  </si>
  <si>
    <t>Item 441 Asphalt Concrete Surface Course, PG 64-22</t>
  </si>
  <si>
    <t>Alt. No.1 Summit County</t>
  </si>
  <si>
    <t>MONUMENT BOXES adjusted to Grade</t>
  </si>
  <si>
    <t>NON TRCKING TACK COAT</t>
  </si>
  <si>
    <t>ASPHALT CONC. LEVELING COURSE, TYPE 1, PG 64-22, (449) As Directed by Engineer</t>
  </si>
  <si>
    <t>1.25" ASPHALT CONC. SURFACE COURSE, TYPE 1, PG 64-22 (449)</t>
  </si>
  <si>
    <t>1.25" ASPHALT CONC. SURFACE COURSE, TYPE 1, PG 64-22, (449) Drives</t>
  </si>
  <si>
    <t>CHIP SEAL BITUMINOUS MATERIAL, CRS-2</t>
  </si>
  <si>
    <t>CHIP SEAL AGGREGATE, Slag</t>
  </si>
  <si>
    <t>LONGITUDINAL JOINT STABILIZATION</t>
  </si>
  <si>
    <t>EDGE LINE, Type 1</t>
  </si>
  <si>
    <t>CENTER LINE, Type 1</t>
  </si>
  <si>
    <t>LANE LINE, Type 1</t>
  </si>
  <si>
    <t xml:space="preserve">STOP LINE, Type 1 </t>
  </si>
  <si>
    <t>CHANNELIZED LINE, Type 1</t>
  </si>
  <si>
    <t xml:space="preserve">TRANSVERSE LINE, Type 1 </t>
  </si>
  <si>
    <t xml:space="preserve">CROSSWALK, Type 1 </t>
  </si>
  <si>
    <t>ISLAND MARKER, TYPE 1</t>
  </si>
  <si>
    <t>SF</t>
  </si>
  <si>
    <t>Alt. no.2 Sagamore Hills Twp.</t>
  </si>
  <si>
    <t>Pavement Repair, see proposal note,  as directed by engineer</t>
  </si>
  <si>
    <t xml:space="preserve"> Pavement Planing,  see proposal note</t>
  </si>
  <si>
    <t>Monument Boxes</t>
  </si>
  <si>
    <t>Non Tracking Tack Coat</t>
  </si>
  <si>
    <t>Asphalt Conc. Leveling Course, Type 1, PG 64-22, (449)  as directed by engineer</t>
  </si>
  <si>
    <t>1.25" Asphalt Conc. Surface Course, Type 1, PG 64-22 (449)</t>
  </si>
  <si>
    <t>Aggegate Base, as directed by engineer</t>
  </si>
  <si>
    <t xml:space="preserve">Seal Coat Bituminous Material, </t>
  </si>
  <si>
    <t>Single Chip Seal, Slag</t>
  </si>
  <si>
    <t>Maintenance of Traffic, see proposal note</t>
  </si>
  <si>
    <t xml:space="preserve"> Premium for Contract Performance Bond and Payment Bond</t>
  </si>
  <si>
    <t>Alternate No. 2 Sagamore Hills Township</t>
  </si>
  <si>
    <t>Alt. No.3 Twinsburg Twp.</t>
  </si>
  <si>
    <t>Asphalt Conreete surface course, Type 1, (449), Fiber Type C</t>
  </si>
  <si>
    <t>Alt. No.4 Twinsburg Twp.</t>
  </si>
  <si>
    <t>Bid Date: 2-27-26</t>
  </si>
  <si>
    <t>Alternate No.3 Twinsburg Township Township</t>
  </si>
  <si>
    <t>Alternate No. 4 Twinsburg Township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</si>
</sst>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SWISS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1" applyBorder="1" applyAlignment="1">
      <alignment horizontal="center"/>
    </xf>
    <xf numFmtId="0" fontId="0" fillId="0" borderId="3" xfId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/>
    <xf numFmtId="4" fontId="0" fillId="0" borderId="3" xfId="0" applyNumberFormat="1" applyBorder="1"/>
    <xf numFmtId="164" fontId="0" fillId="0" borderId="0" xfId="0" applyNumberFormat="1" applyAlignment="1">
      <alignment vertical="top" wrapText="1" readingOrder="2"/>
    </xf>
    <xf numFmtId="2" fontId="0" fillId="0" borderId="0" xfId="0" applyNumberFormat="1"/>
    <xf numFmtId="4" fontId="0" fillId="0" borderId="0" xfId="0" applyNumberFormat="1"/>
    <xf numFmtId="0" fontId="1" fillId="0" borderId="4" xfId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39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4" fontId="0" fillId="0" borderId="4" xfId="0" applyNumberFormat="1" applyBorder="1"/>
    <xf numFmtId="0" fontId="0" fillId="0" borderId="4" xfId="0" applyBorder="1" applyAlignment="1">
      <alignment wrapText="1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/>
    <xf numFmtId="0" fontId="0" fillId="0" borderId="4" xfId="0" applyBorder="1" applyAlignment="1">
      <alignment horizontal="left"/>
    </xf>
    <xf numFmtId="1" fontId="1" fillId="0" borderId="4" xfId="2" applyNumberFormat="1" applyBorder="1" applyAlignment="1">
      <alignment horizontal="center"/>
    </xf>
    <xf numFmtId="37" fontId="0" fillId="0" borderId="4" xfId="0" applyNumberFormat="1" applyBorder="1" applyAlignment="1">
      <alignment horizontal="center"/>
    </xf>
    <xf numFmtId="0" fontId="1" fillId="0" borderId="4" xfId="2" applyBorder="1" applyAlignment="1">
      <alignment horizontal="center"/>
    </xf>
    <xf numFmtId="37" fontId="1" fillId="0" borderId="4" xfId="0" applyNumberFormat="1" applyFont="1" applyBorder="1" applyAlignment="1">
      <alignment horizontal="center"/>
    </xf>
    <xf numFmtId="0" fontId="0" fillId="0" borderId="4" xfId="2" applyFont="1" applyBorder="1" applyAlignment="1">
      <alignment horizontal="left"/>
    </xf>
    <xf numFmtId="0" fontId="5" fillId="0" borderId="4" xfId="2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5" xfId="1" applyBorder="1" applyAlignment="1">
      <alignment horizontal="center"/>
    </xf>
    <xf numFmtId="0" fontId="0" fillId="0" borderId="5" xfId="0" applyBorder="1"/>
    <xf numFmtId="0" fontId="1" fillId="0" borderId="5" xfId="2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1" fillId="0" borderId="3" xfId="2" applyBorder="1" applyAlignment="1">
      <alignment horizontal="center"/>
    </xf>
    <xf numFmtId="38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2" fontId="5" fillId="0" borderId="4" xfId="0" applyNumberFormat="1" applyFont="1" applyBorder="1"/>
    <xf numFmtId="0" fontId="0" fillId="0" borderId="4" xfId="2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0" borderId="0" xfId="0" applyNumberFormat="1" applyFont="1"/>
    <xf numFmtId="0" fontId="0" fillId="0" borderId="5" xfId="0" applyBorder="1" applyAlignment="1">
      <alignment horizontal="right"/>
    </xf>
    <xf numFmtId="0" fontId="5" fillId="0" borderId="4" xfId="0" applyFont="1" applyBorder="1"/>
    <xf numFmtId="4" fontId="0" fillId="0" borderId="6" xfId="0" applyNumberFormat="1" applyBorder="1"/>
    <xf numFmtId="4" fontId="5" fillId="0" borderId="5" xfId="0" applyNumberFormat="1" applyFont="1" applyBorder="1"/>
    <xf numFmtId="0" fontId="3" fillId="0" borderId="3" xfId="0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1" fillId="0" borderId="4" xfId="2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5" xfId="2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4" fontId="5" fillId="0" borderId="3" xfId="0" applyNumberFormat="1" applyFont="1" applyBorder="1"/>
    <xf numFmtId="0" fontId="0" fillId="0" borderId="5" xfId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0" fillId="0" borderId="5" xfId="2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3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Normal" xfId="0" builtinId="0"/>
    <cellStyle name="Normal 2" xfId="1" xr:uid="{B48B95E7-F8DC-49D6-AD87-2E8DA8961459}"/>
    <cellStyle name="Normal_Copley Twp. Resurfacing Bid Sheet 2001" xfId="2" xr:uid="{DC8C060B-40C9-49A1-8620-B7968D3BD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7FA0-CF2B-48F9-AEDA-F8193F4364B5}">
  <dimension ref="A1:X217"/>
  <sheetViews>
    <sheetView tabSelected="1" view="pageBreakPreview" topLeftCell="A115" zoomScaleNormal="100" zoomScaleSheetLayoutView="100" workbookViewId="0">
      <selection activeCell="D141" sqref="D141"/>
    </sheetView>
  </sheetViews>
  <sheetFormatPr defaultRowHeight="12.75"/>
  <cols>
    <col min="1" max="1" width="7.85546875" customWidth="1"/>
    <col min="2" max="2" width="13.5703125" customWidth="1"/>
    <col min="3" max="3" width="29.140625" bestFit="1" customWidth="1"/>
    <col min="4" max="4" width="68.28515625" customWidth="1"/>
    <col min="5" max="5" width="6.140625" style="2" bestFit="1" customWidth="1"/>
    <col min="6" max="6" width="8.140625" style="3" bestFit="1" customWidth="1"/>
    <col min="7" max="7" width="11.7109375" customWidth="1"/>
    <col min="8" max="8" width="16.85546875" bestFit="1" customWidth="1"/>
    <col min="9" max="9" width="11.7109375" customWidth="1"/>
    <col min="10" max="10" width="19.7109375" bestFit="1" customWidth="1"/>
    <col min="11" max="11" width="11.7109375" customWidth="1"/>
    <col min="12" max="12" width="17.28515625" bestFit="1" customWidth="1"/>
    <col min="13" max="13" width="11.7109375" customWidth="1"/>
    <col min="14" max="14" width="16.85546875" bestFit="1" customWidth="1"/>
    <col min="15" max="15" width="11.7109375" customWidth="1"/>
    <col min="16" max="16" width="17" bestFit="1" customWidth="1"/>
    <col min="17" max="17" width="11.7109375" customWidth="1"/>
    <col min="18" max="18" width="16.5703125" bestFit="1" customWidth="1"/>
    <col min="19" max="19" width="11.7109375" customWidth="1"/>
    <col min="20" max="20" width="16.85546875" bestFit="1" customWidth="1"/>
    <col min="22" max="22" width="10.140625" bestFit="1" customWidth="1"/>
  </cols>
  <sheetData>
    <row r="1" spans="1:24" ht="12.75" customHeight="1">
      <c r="A1" s="1"/>
    </row>
    <row r="2" spans="1:24" ht="12.75" customHeight="1">
      <c r="A2" s="4"/>
      <c r="B2" s="63" t="s">
        <v>0</v>
      </c>
      <c r="C2" s="5"/>
    </row>
    <row r="3" spans="1:24" ht="15" customHeight="1">
      <c r="A3" s="1"/>
      <c r="B3" s="64" t="s">
        <v>181</v>
      </c>
      <c r="C3" s="1"/>
    </row>
    <row r="4" spans="1:24" ht="15" customHeight="1">
      <c r="A4" s="1"/>
      <c r="B4" s="64" t="s">
        <v>1</v>
      </c>
      <c r="C4" s="1"/>
      <c r="G4" s="74" t="s">
        <v>2</v>
      </c>
      <c r="H4" s="76"/>
      <c r="I4" s="74" t="s">
        <v>6</v>
      </c>
      <c r="J4" s="75"/>
      <c r="K4" s="74" t="s">
        <v>3</v>
      </c>
      <c r="L4" s="75"/>
      <c r="M4" s="74" t="s">
        <v>5</v>
      </c>
      <c r="N4" s="75"/>
      <c r="O4" s="74" t="s">
        <v>4</v>
      </c>
      <c r="P4" s="75"/>
      <c r="Q4" s="74"/>
      <c r="R4" s="75"/>
      <c r="S4" s="74"/>
      <c r="T4" s="75"/>
    </row>
    <row r="5" spans="1:24" ht="15" customHeight="1">
      <c r="A5" s="6" t="s">
        <v>7</v>
      </c>
      <c r="B5" s="7"/>
      <c r="C5" s="7"/>
      <c r="D5" s="7"/>
      <c r="E5" s="8"/>
      <c r="F5" s="9"/>
      <c r="G5" s="10" t="s">
        <v>8</v>
      </c>
      <c r="H5" s="10" t="s">
        <v>9</v>
      </c>
      <c r="I5" s="10" t="s">
        <v>8</v>
      </c>
      <c r="J5" s="10" t="s">
        <v>9</v>
      </c>
      <c r="K5" s="10" t="s">
        <v>8</v>
      </c>
      <c r="L5" s="10" t="s">
        <v>9</v>
      </c>
      <c r="M5" s="10" t="s">
        <v>8</v>
      </c>
      <c r="N5" s="10" t="s">
        <v>9</v>
      </c>
      <c r="O5" s="10" t="s">
        <v>8</v>
      </c>
      <c r="P5" s="10" t="s">
        <v>9</v>
      </c>
      <c r="Q5" s="10" t="s">
        <v>8</v>
      </c>
      <c r="R5" s="10" t="s">
        <v>9</v>
      </c>
      <c r="S5" s="10" t="s">
        <v>8</v>
      </c>
      <c r="T5" s="10" t="s">
        <v>9</v>
      </c>
    </row>
    <row r="6" spans="1:24" ht="15" customHeight="1">
      <c r="A6" s="11" t="s">
        <v>10</v>
      </c>
      <c r="B6" s="12" t="s">
        <v>11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15</v>
      </c>
      <c r="H6" s="12" t="s">
        <v>15</v>
      </c>
      <c r="I6" s="12" t="s">
        <v>15</v>
      </c>
      <c r="J6" s="12" t="s">
        <v>15</v>
      </c>
      <c r="K6" s="12" t="s">
        <v>15</v>
      </c>
      <c r="L6" s="12" t="s">
        <v>15</v>
      </c>
      <c r="M6" s="12" t="s">
        <v>15</v>
      </c>
      <c r="N6" s="12" t="s">
        <v>15</v>
      </c>
      <c r="O6" s="12" t="s">
        <v>15</v>
      </c>
      <c r="P6" s="12" t="s">
        <v>15</v>
      </c>
      <c r="Q6" s="12" t="s">
        <v>15</v>
      </c>
      <c r="R6" s="12" t="s">
        <v>15</v>
      </c>
      <c r="S6" s="12" t="s">
        <v>15</v>
      </c>
      <c r="T6" s="12" t="s">
        <v>15</v>
      </c>
    </row>
    <row r="7" spans="1:24" ht="15" customHeight="1">
      <c r="A7" s="52"/>
      <c r="B7" s="58"/>
      <c r="C7" s="58"/>
      <c r="D7" s="58" t="s">
        <v>76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4">
      <c r="A8" s="13">
        <v>1</v>
      </c>
      <c r="B8" s="22">
        <v>253</v>
      </c>
      <c r="C8" s="23" t="s">
        <v>16</v>
      </c>
      <c r="D8" s="24" t="s">
        <v>49</v>
      </c>
      <c r="E8" s="25" t="s">
        <v>18</v>
      </c>
      <c r="F8" s="25">
        <v>894</v>
      </c>
      <c r="G8" s="27">
        <v>250</v>
      </c>
      <c r="H8" s="28">
        <f t="shared" ref="H8:H114" si="0">(G8*F8)</f>
        <v>223500</v>
      </c>
      <c r="I8" s="29">
        <v>180</v>
      </c>
      <c r="J8" s="29">
        <f>(F8*I8)</f>
        <v>160920</v>
      </c>
      <c r="K8" s="29">
        <v>250</v>
      </c>
      <c r="L8" s="29">
        <f>(F8*K8)</f>
        <v>223500</v>
      </c>
      <c r="M8" s="29">
        <v>295</v>
      </c>
      <c r="N8" s="29">
        <f>(F8*M8)</f>
        <v>263730</v>
      </c>
      <c r="O8" s="29">
        <v>300</v>
      </c>
      <c r="P8" s="29">
        <f>(F8*O8)</f>
        <v>268200</v>
      </c>
      <c r="Q8" s="29">
        <v>0</v>
      </c>
      <c r="R8" s="29">
        <f>(F8*Q8)</f>
        <v>0</v>
      </c>
      <c r="S8" s="29"/>
      <c r="T8" s="29"/>
      <c r="V8" s="19"/>
      <c r="W8" s="20"/>
      <c r="X8" s="21"/>
    </row>
    <row r="9" spans="1:24">
      <c r="A9" s="13">
        <v>2</v>
      </c>
      <c r="B9" s="22">
        <v>254</v>
      </c>
      <c r="C9" s="23" t="s">
        <v>16</v>
      </c>
      <c r="D9" s="24" t="s">
        <v>50</v>
      </c>
      <c r="E9" s="25" t="s">
        <v>20</v>
      </c>
      <c r="F9" s="25">
        <v>59600</v>
      </c>
      <c r="G9" s="27">
        <v>3</v>
      </c>
      <c r="H9" s="28">
        <f t="shared" si="0"/>
        <v>178800</v>
      </c>
      <c r="I9" s="29">
        <v>4</v>
      </c>
      <c r="J9" s="29">
        <f t="shared" ref="J9:J33" si="1">(F9*I9)</f>
        <v>238400</v>
      </c>
      <c r="K9" s="29">
        <v>1.5</v>
      </c>
      <c r="L9" s="29">
        <f t="shared" ref="L9:L33" si="2">(F9*K9)</f>
        <v>89400</v>
      </c>
      <c r="M9" s="29">
        <v>2</v>
      </c>
      <c r="N9" s="29">
        <f t="shared" ref="N9:N33" si="3">(F9*M9)</f>
        <v>119200</v>
      </c>
      <c r="O9" s="29">
        <v>3</v>
      </c>
      <c r="P9" s="29">
        <f t="shared" ref="P9:P33" si="4">(F9*O9)</f>
        <v>178800</v>
      </c>
      <c r="Q9" s="29">
        <v>0</v>
      </c>
      <c r="R9" s="29">
        <f t="shared" ref="R9:R31" si="5">(F9*Q9)</f>
        <v>0</v>
      </c>
      <c r="S9" s="29"/>
      <c r="T9" s="29"/>
      <c r="V9" s="19"/>
      <c r="W9" s="20"/>
      <c r="X9" s="21"/>
    </row>
    <row r="10" spans="1:24">
      <c r="A10" s="13">
        <v>3</v>
      </c>
      <c r="B10" s="22">
        <v>623</v>
      </c>
      <c r="C10" s="23" t="s">
        <v>16</v>
      </c>
      <c r="D10" s="24" t="s">
        <v>51</v>
      </c>
      <c r="E10" s="25" t="s">
        <v>21</v>
      </c>
      <c r="F10" s="25">
        <v>24</v>
      </c>
      <c r="G10" s="27">
        <v>1000</v>
      </c>
      <c r="H10" s="28">
        <f t="shared" si="0"/>
        <v>24000</v>
      </c>
      <c r="I10" s="29">
        <v>300</v>
      </c>
      <c r="J10" s="29">
        <f t="shared" si="1"/>
        <v>7200</v>
      </c>
      <c r="K10" s="29">
        <v>300</v>
      </c>
      <c r="L10" s="29">
        <f t="shared" si="2"/>
        <v>7200</v>
      </c>
      <c r="M10" s="29">
        <v>100</v>
      </c>
      <c r="N10" s="29">
        <f t="shared" si="3"/>
        <v>2400</v>
      </c>
      <c r="O10" s="29">
        <v>975</v>
      </c>
      <c r="P10" s="29">
        <f t="shared" si="4"/>
        <v>23400</v>
      </c>
      <c r="Q10" s="29">
        <v>0</v>
      </c>
      <c r="R10" s="29">
        <f t="shared" si="5"/>
        <v>0</v>
      </c>
      <c r="S10" s="29"/>
      <c r="T10" s="29"/>
      <c r="V10" s="19"/>
      <c r="W10" s="20"/>
      <c r="X10" s="21"/>
    </row>
    <row r="11" spans="1:24">
      <c r="A11" s="13">
        <v>4</v>
      </c>
      <c r="B11" s="22">
        <v>407</v>
      </c>
      <c r="C11" s="23" t="s">
        <v>16</v>
      </c>
      <c r="D11" s="24" t="s">
        <v>52</v>
      </c>
      <c r="E11" s="25" t="s">
        <v>22</v>
      </c>
      <c r="F11" s="25">
        <v>3470</v>
      </c>
      <c r="G11" s="27">
        <v>3.5</v>
      </c>
      <c r="H11" s="28">
        <f t="shared" si="0"/>
        <v>12145</v>
      </c>
      <c r="I11" s="29">
        <v>3</v>
      </c>
      <c r="J11" s="29">
        <f t="shared" si="1"/>
        <v>10410</v>
      </c>
      <c r="K11" s="29">
        <v>3</v>
      </c>
      <c r="L11" s="29">
        <f t="shared" si="2"/>
        <v>10410</v>
      </c>
      <c r="M11" s="29">
        <v>2.25</v>
      </c>
      <c r="N11" s="29">
        <f t="shared" si="3"/>
        <v>7807.5</v>
      </c>
      <c r="O11" s="29">
        <v>4</v>
      </c>
      <c r="P11" s="29">
        <f t="shared" si="4"/>
        <v>13880</v>
      </c>
      <c r="Q11" s="29">
        <v>0</v>
      </c>
      <c r="R11" s="29">
        <f t="shared" si="5"/>
        <v>0</v>
      </c>
      <c r="S11" s="29"/>
      <c r="T11" s="29"/>
      <c r="V11" s="19"/>
      <c r="W11" s="20"/>
      <c r="X11" s="21"/>
    </row>
    <row r="12" spans="1:24">
      <c r="A12" s="13">
        <v>5</v>
      </c>
      <c r="B12" s="22">
        <v>407</v>
      </c>
      <c r="C12" s="23" t="s">
        <v>16</v>
      </c>
      <c r="D12" s="30" t="s">
        <v>53</v>
      </c>
      <c r="E12" s="13" t="s">
        <v>22</v>
      </c>
      <c r="F12" s="13">
        <v>290</v>
      </c>
      <c r="G12" s="27">
        <v>3.5</v>
      </c>
      <c r="H12" s="28">
        <f t="shared" si="0"/>
        <v>1015</v>
      </c>
      <c r="I12" s="29">
        <v>3</v>
      </c>
      <c r="J12" s="29">
        <f t="shared" si="1"/>
        <v>870</v>
      </c>
      <c r="K12" s="29">
        <v>3</v>
      </c>
      <c r="L12" s="29">
        <f t="shared" si="2"/>
        <v>870</v>
      </c>
      <c r="M12" s="29">
        <v>2.25</v>
      </c>
      <c r="N12" s="29">
        <f t="shared" si="3"/>
        <v>652.5</v>
      </c>
      <c r="O12" s="29">
        <v>4</v>
      </c>
      <c r="P12" s="29">
        <f t="shared" si="4"/>
        <v>1160</v>
      </c>
      <c r="Q12" s="29">
        <v>0</v>
      </c>
      <c r="R12" s="29">
        <f t="shared" si="5"/>
        <v>0</v>
      </c>
      <c r="S12" s="29"/>
      <c r="T12" s="29"/>
      <c r="V12" s="19"/>
      <c r="W12" s="20"/>
      <c r="X12" s="21"/>
    </row>
    <row r="13" spans="1:24">
      <c r="A13" s="13">
        <v>6</v>
      </c>
      <c r="B13" s="22">
        <v>441</v>
      </c>
      <c r="C13" s="23" t="s">
        <v>16</v>
      </c>
      <c r="D13" s="31" t="s">
        <v>54</v>
      </c>
      <c r="E13" s="25" t="s">
        <v>18</v>
      </c>
      <c r="F13" s="25">
        <v>2243</v>
      </c>
      <c r="G13" s="27">
        <v>200</v>
      </c>
      <c r="H13" s="28">
        <f t="shared" si="0"/>
        <v>448600</v>
      </c>
      <c r="I13" s="29">
        <v>170</v>
      </c>
      <c r="J13" s="29">
        <f t="shared" si="1"/>
        <v>381310</v>
      </c>
      <c r="K13" s="29">
        <v>180</v>
      </c>
      <c r="L13" s="29">
        <f t="shared" si="2"/>
        <v>403740</v>
      </c>
      <c r="M13" s="29">
        <v>173</v>
      </c>
      <c r="N13" s="29">
        <f t="shared" si="3"/>
        <v>388039</v>
      </c>
      <c r="O13" s="29">
        <v>165</v>
      </c>
      <c r="P13" s="29">
        <f t="shared" si="4"/>
        <v>370095</v>
      </c>
      <c r="Q13" s="29">
        <v>0</v>
      </c>
      <c r="R13" s="29">
        <f t="shared" si="5"/>
        <v>0</v>
      </c>
      <c r="S13" s="29"/>
      <c r="T13" s="29"/>
      <c r="V13" s="19"/>
      <c r="W13" s="20"/>
      <c r="X13" s="21"/>
    </row>
    <row r="14" spans="1:24">
      <c r="A14" s="13">
        <v>7</v>
      </c>
      <c r="B14" s="22">
        <v>441</v>
      </c>
      <c r="C14" s="23" t="s">
        <v>16</v>
      </c>
      <c r="D14" s="24" t="s">
        <v>55</v>
      </c>
      <c r="E14" s="25" t="s">
        <v>18</v>
      </c>
      <c r="F14" s="25">
        <v>2293</v>
      </c>
      <c r="G14" s="27">
        <v>200</v>
      </c>
      <c r="H14" s="28">
        <f t="shared" si="0"/>
        <v>458600</v>
      </c>
      <c r="I14" s="29">
        <v>170</v>
      </c>
      <c r="J14" s="29">
        <f t="shared" si="1"/>
        <v>389810</v>
      </c>
      <c r="K14" s="29">
        <v>185</v>
      </c>
      <c r="L14" s="29">
        <f t="shared" si="2"/>
        <v>424205</v>
      </c>
      <c r="M14" s="29">
        <v>188</v>
      </c>
      <c r="N14" s="29">
        <f t="shared" si="3"/>
        <v>431084</v>
      </c>
      <c r="O14" s="29">
        <v>185</v>
      </c>
      <c r="P14" s="29">
        <f t="shared" si="4"/>
        <v>424205</v>
      </c>
      <c r="Q14" s="29">
        <v>0</v>
      </c>
      <c r="R14" s="29">
        <f t="shared" si="5"/>
        <v>0</v>
      </c>
      <c r="S14" s="29"/>
      <c r="T14" s="29"/>
      <c r="V14" s="19"/>
      <c r="W14" s="20"/>
      <c r="X14" s="21"/>
    </row>
    <row r="15" spans="1:24">
      <c r="A15" s="13">
        <v>8</v>
      </c>
      <c r="B15" s="22">
        <v>449</v>
      </c>
      <c r="C15" s="23" t="s">
        <v>16</v>
      </c>
      <c r="D15" s="24" t="s">
        <v>56</v>
      </c>
      <c r="E15" s="13" t="s">
        <v>18</v>
      </c>
      <c r="F15" s="13">
        <v>78</v>
      </c>
      <c r="G15" s="27">
        <v>220</v>
      </c>
      <c r="H15" s="28">
        <f t="shared" si="0"/>
        <v>17160</v>
      </c>
      <c r="I15" s="29">
        <v>170</v>
      </c>
      <c r="J15" s="29">
        <f t="shared" si="1"/>
        <v>13260</v>
      </c>
      <c r="K15" s="29">
        <v>200</v>
      </c>
      <c r="L15" s="29">
        <f t="shared" si="2"/>
        <v>15600</v>
      </c>
      <c r="M15" s="29">
        <v>188</v>
      </c>
      <c r="N15" s="29">
        <f t="shared" si="3"/>
        <v>14664</v>
      </c>
      <c r="O15" s="29">
        <v>380</v>
      </c>
      <c r="P15" s="29">
        <f t="shared" si="4"/>
        <v>29640</v>
      </c>
      <c r="Q15" s="29">
        <v>0</v>
      </c>
      <c r="R15" s="29">
        <f t="shared" si="5"/>
        <v>0</v>
      </c>
      <c r="S15" s="29"/>
      <c r="T15" s="29"/>
      <c r="V15" s="19"/>
      <c r="W15" s="20"/>
      <c r="X15" s="21"/>
    </row>
    <row r="16" spans="1:24">
      <c r="A16" s="13">
        <v>9</v>
      </c>
      <c r="B16" s="22">
        <v>304</v>
      </c>
      <c r="C16" s="23" t="s">
        <v>16</v>
      </c>
      <c r="D16" s="24" t="s">
        <v>57</v>
      </c>
      <c r="E16" s="13" t="s">
        <v>18</v>
      </c>
      <c r="F16" s="13">
        <v>30</v>
      </c>
      <c r="G16" s="27">
        <v>90</v>
      </c>
      <c r="H16" s="28">
        <f t="shared" si="0"/>
        <v>2700</v>
      </c>
      <c r="I16" s="29">
        <v>60</v>
      </c>
      <c r="J16" s="29">
        <f t="shared" si="1"/>
        <v>1800</v>
      </c>
      <c r="K16" s="29">
        <v>100</v>
      </c>
      <c r="L16" s="29">
        <f t="shared" si="2"/>
        <v>3000</v>
      </c>
      <c r="M16" s="29">
        <v>175</v>
      </c>
      <c r="N16" s="29">
        <f t="shared" si="3"/>
        <v>5250</v>
      </c>
      <c r="O16" s="29">
        <v>40</v>
      </c>
      <c r="P16" s="29">
        <f t="shared" si="4"/>
        <v>1200</v>
      </c>
      <c r="Q16" s="29">
        <v>0</v>
      </c>
      <c r="R16" s="29">
        <f t="shared" si="5"/>
        <v>0</v>
      </c>
      <c r="S16" s="29"/>
      <c r="T16" s="29"/>
      <c r="V16" s="19"/>
      <c r="W16" s="20"/>
      <c r="X16" s="21"/>
    </row>
    <row r="17" spans="1:24">
      <c r="A17" s="13">
        <v>10</v>
      </c>
      <c r="B17" s="22">
        <v>422</v>
      </c>
      <c r="C17" s="23" t="s">
        <v>16</v>
      </c>
      <c r="D17" s="24" t="s">
        <v>58</v>
      </c>
      <c r="E17" s="13" t="s">
        <v>22</v>
      </c>
      <c r="F17" s="13">
        <v>23500</v>
      </c>
      <c r="G17" s="27">
        <v>3</v>
      </c>
      <c r="H17" s="28">
        <f t="shared" si="0"/>
        <v>70500</v>
      </c>
      <c r="I17" s="29">
        <v>2.5</v>
      </c>
      <c r="J17" s="29">
        <f t="shared" si="1"/>
        <v>58750</v>
      </c>
      <c r="K17" s="29">
        <v>2.65</v>
      </c>
      <c r="L17" s="29">
        <f t="shared" si="2"/>
        <v>62275</v>
      </c>
      <c r="M17" s="29">
        <v>5</v>
      </c>
      <c r="N17" s="29">
        <f t="shared" si="3"/>
        <v>117500</v>
      </c>
      <c r="O17" s="29">
        <v>2.5</v>
      </c>
      <c r="P17" s="29">
        <f t="shared" si="4"/>
        <v>58750</v>
      </c>
      <c r="Q17" s="29">
        <v>0</v>
      </c>
      <c r="R17" s="29">
        <f t="shared" si="5"/>
        <v>0</v>
      </c>
      <c r="S17" s="29"/>
      <c r="T17" s="29"/>
      <c r="V17" s="19"/>
      <c r="W17" s="20"/>
      <c r="X17" s="21"/>
    </row>
    <row r="18" spans="1:24">
      <c r="A18" s="13">
        <v>11</v>
      </c>
      <c r="B18" s="22">
        <v>422</v>
      </c>
      <c r="C18" s="23" t="s">
        <v>16</v>
      </c>
      <c r="D18" s="24" t="s">
        <v>59</v>
      </c>
      <c r="E18" s="13" t="s">
        <v>20</v>
      </c>
      <c r="F18" s="13">
        <v>58750</v>
      </c>
      <c r="G18" s="27">
        <v>1.3</v>
      </c>
      <c r="H18" s="28">
        <f t="shared" si="0"/>
        <v>76375</v>
      </c>
      <c r="I18" s="29">
        <v>1.3</v>
      </c>
      <c r="J18" s="29">
        <f t="shared" si="1"/>
        <v>76375</v>
      </c>
      <c r="K18" s="29">
        <v>1.35</v>
      </c>
      <c r="L18" s="29">
        <f t="shared" si="2"/>
        <v>79312.5</v>
      </c>
      <c r="M18" s="29">
        <v>0.4</v>
      </c>
      <c r="N18" s="29">
        <f t="shared" si="3"/>
        <v>23500</v>
      </c>
      <c r="O18" s="29">
        <v>1.5</v>
      </c>
      <c r="P18" s="29">
        <f t="shared" si="4"/>
        <v>88125</v>
      </c>
      <c r="Q18" s="29">
        <v>0</v>
      </c>
      <c r="R18" s="29">
        <f t="shared" si="5"/>
        <v>0</v>
      </c>
      <c r="S18" s="29"/>
      <c r="T18" s="29"/>
      <c r="V18" s="19"/>
      <c r="W18" s="20"/>
      <c r="X18" s="21"/>
    </row>
    <row r="19" spans="1:24">
      <c r="A19" s="13">
        <v>12</v>
      </c>
      <c r="B19" s="22">
        <v>423</v>
      </c>
      <c r="C19" s="23" t="s">
        <v>16</v>
      </c>
      <c r="D19" s="24" t="s">
        <v>60</v>
      </c>
      <c r="E19" s="25" t="s">
        <v>20</v>
      </c>
      <c r="F19" s="25">
        <v>13800</v>
      </c>
      <c r="G19" s="27">
        <v>2.2999999999999998</v>
      </c>
      <c r="H19" s="28">
        <f t="shared" si="0"/>
        <v>31739.999999999996</v>
      </c>
      <c r="I19" s="29">
        <v>0.6</v>
      </c>
      <c r="J19" s="29">
        <f t="shared" si="1"/>
        <v>8280</v>
      </c>
      <c r="K19" s="29">
        <v>1</v>
      </c>
      <c r="L19" s="29">
        <f t="shared" si="2"/>
        <v>13800</v>
      </c>
      <c r="M19" s="29">
        <v>1.1000000000000001</v>
      </c>
      <c r="N19" s="29">
        <f t="shared" si="3"/>
        <v>15180.000000000002</v>
      </c>
      <c r="O19" s="29">
        <v>1.25</v>
      </c>
      <c r="P19" s="29">
        <f t="shared" si="4"/>
        <v>17250</v>
      </c>
      <c r="Q19" s="29">
        <v>0</v>
      </c>
      <c r="R19" s="29">
        <f t="shared" si="5"/>
        <v>0</v>
      </c>
      <c r="S19" s="29"/>
      <c r="T19" s="29"/>
      <c r="V19" s="19"/>
      <c r="W19" s="20"/>
      <c r="X19" s="21"/>
    </row>
    <row r="20" spans="1:24">
      <c r="A20" s="13">
        <v>13</v>
      </c>
      <c r="B20" s="22">
        <v>617</v>
      </c>
      <c r="C20" s="23" t="s">
        <v>16</v>
      </c>
      <c r="D20" s="24" t="s">
        <v>61</v>
      </c>
      <c r="E20" s="25" t="s">
        <v>18</v>
      </c>
      <c r="F20" s="25">
        <v>370</v>
      </c>
      <c r="G20" s="27">
        <v>90</v>
      </c>
      <c r="H20" s="28">
        <f t="shared" si="0"/>
        <v>33300</v>
      </c>
      <c r="I20" s="29">
        <v>80</v>
      </c>
      <c r="J20" s="29">
        <f t="shared" si="1"/>
        <v>29600</v>
      </c>
      <c r="K20" s="29">
        <v>80</v>
      </c>
      <c r="L20" s="29">
        <f t="shared" si="2"/>
        <v>29600</v>
      </c>
      <c r="M20" s="29">
        <v>135</v>
      </c>
      <c r="N20" s="29">
        <f t="shared" si="3"/>
        <v>49950</v>
      </c>
      <c r="O20" s="29">
        <v>115</v>
      </c>
      <c r="P20" s="29">
        <f t="shared" si="4"/>
        <v>42550</v>
      </c>
      <c r="Q20" s="29">
        <v>0</v>
      </c>
      <c r="R20" s="29">
        <f t="shared" si="5"/>
        <v>0</v>
      </c>
      <c r="S20" s="29"/>
      <c r="T20" s="29"/>
      <c r="V20" s="19"/>
      <c r="W20" s="20"/>
      <c r="X20" s="21"/>
    </row>
    <row r="21" spans="1:24">
      <c r="A21" s="13">
        <v>14</v>
      </c>
      <c r="B21" s="22" t="s">
        <v>25</v>
      </c>
      <c r="C21" s="23" t="s">
        <v>16</v>
      </c>
      <c r="D21" s="24" t="s">
        <v>62</v>
      </c>
      <c r="E21" s="25" t="s">
        <v>26</v>
      </c>
      <c r="F21" s="25">
        <v>27650</v>
      </c>
      <c r="G21" s="27">
        <v>1.1499999999999999</v>
      </c>
      <c r="H21" s="28">
        <f t="shared" si="0"/>
        <v>31797.499999999996</v>
      </c>
      <c r="I21" s="29">
        <v>1.2</v>
      </c>
      <c r="J21" s="29">
        <f t="shared" si="1"/>
        <v>33180</v>
      </c>
      <c r="K21" s="29">
        <v>1.3</v>
      </c>
      <c r="L21" s="29">
        <f t="shared" si="2"/>
        <v>35945</v>
      </c>
      <c r="M21" s="29">
        <v>1.22</v>
      </c>
      <c r="N21" s="29">
        <f t="shared" si="3"/>
        <v>33733</v>
      </c>
      <c r="O21" s="29">
        <v>1.25</v>
      </c>
      <c r="P21" s="29">
        <f t="shared" si="4"/>
        <v>34562.5</v>
      </c>
      <c r="Q21" s="29">
        <v>0</v>
      </c>
      <c r="R21" s="29">
        <f t="shared" si="5"/>
        <v>0</v>
      </c>
      <c r="S21" s="29"/>
      <c r="T21" s="29"/>
      <c r="V21" s="19"/>
      <c r="W21" s="20"/>
      <c r="X21" s="21"/>
    </row>
    <row r="22" spans="1:24">
      <c r="A22" s="13">
        <v>15</v>
      </c>
      <c r="B22" s="22">
        <v>642</v>
      </c>
      <c r="C22" s="23" t="s">
        <v>16</v>
      </c>
      <c r="D22" s="24" t="s">
        <v>63</v>
      </c>
      <c r="E22" s="25" t="s">
        <v>27</v>
      </c>
      <c r="F22" s="25">
        <v>5.76</v>
      </c>
      <c r="G22" s="27">
        <v>1200</v>
      </c>
      <c r="H22" s="28">
        <f t="shared" si="0"/>
        <v>6912</v>
      </c>
      <c r="I22" s="29">
        <v>855</v>
      </c>
      <c r="J22" s="29">
        <f t="shared" si="1"/>
        <v>4924.8</v>
      </c>
      <c r="K22" s="29">
        <v>900</v>
      </c>
      <c r="L22" s="29">
        <f t="shared" si="2"/>
        <v>5184</v>
      </c>
      <c r="M22" s="29">
        <v>855</v>
      </c>
      <c r="N22" s="29">
        <f t="shared" si="3"/>
        <v>4924.8</v>
      </c>
      <c r="O22" s="29">
        <v>905</v>
      </c>
      <c r="P22" s="29">
        <f t="shared" si="4"/>
        <v>5212.8</v>
      </c>
      <c r="Q22" s="29">
        <v>0</v>
      </c>
      <c r="R22" s="29">
        <f t="shared" si="5"/>
        <v>0</v>
      </c>
      <c r="S22" s="29"/>
      <c r="T22" s="29"/>
      <c r="V22" s="19"/>
      <c r="W22" s="20"/>
      <c r="X22" s="21"/>
    </row>
    <row r="23" spans="1:24">
      <c r="A23" s="13">
        <v>16</v>
      </c>
      <c r="B23" s="22">
        <v>642</v>
      </c>
      <c r="C23" s="23" t="s">
        <v>16</v>
      </c>
      <c r="D23" s="24" t="s">
        <v>64</v>
      </c>
      <c r="E23" s="25" t="s">
        <v>27</v>
      </c>
      <c r="F23" s="25">
        <v>4.37</v>
      </c>
      <c r="G23" s="27">
        <v>1500</v>
      </c>
      <c r="H23" s="28">
        <f t="shared" si="0"/>
        <v>6555</v>
      </c>
      <c r="I23" s="29">
        <v>1255</v>
      </c>
      <c r="J23" s="29">
        <f t="shared" si="1"/>
        <v>5484.35</v>
      </c>
      <c r="K23" s="29">
        <v>1300</v>
      </c>
      <c r="L23" s="29">
        <f t="shared" si="2"/>
        <v>5681</v>
      </c>
      <c r="M23" s="29">
        <v>1255</v>
      </c>
      <c r="N23" s="29">
        <f t="shared" si="3"/>
        <v>5484.35</v>
      </c>
      <c r="O23" s="29">
        <v>1350</v>
      </c>
      <c r="P23" s="29">
        <f t="shared" si="4"/>
        <v>5899.5</v>
      </c>
      <c r="Q23" s="29">
        <v>0</v>
      </c>
      <c r="R23" s="29">
        <f t="shared" si="5"/>
        <v>0</v>
      </c>
      <c r="S23" s="29"/>
      <c r="T23" s="29"/>
      <c r="V23" s="19"/>
      <c r="W23" s="20"/>
      <c r="X23" s="21"/>
    </row>
    <row r="24" spans="1:24">
      <c r="A24" s="13">
        <v>17</v>
      </c>
      <c r="B24" s="22">
        <v>642</v>
      </c>
      <c r="C24" s="23" t="s">
        <v>16</v>
      </c>
      <c r="D24" s="24" t="s">
        <v>65</v>
      </c>
      <c r="E24" s="25" t="s">
        <v>27</v>
      </c>
      <c r="F24" s="25">
        <v>0.43</v>
      </c>
      <c r="G24" s="27">
        <v>1500</v>
      </c>
      <c r="H24" s="28">
        <f t="shared" si="0"/>
        <v>645</v>
      </c>
      <c r="I24" s="29">
        <v>675</v>
      </c>
      <c r="J24" s="29">
        <f t="shared" si="1"/>
        <v>290.25</v>
      </c>
      <c r="K24" s="29">
        <v>710</v>
      </c>
      <c r="L24" s="29">
        <f t="shared" si="2"/>
        <v>305.3</v>
      </c>
      <c r="M24" s="29">
        <v>675</v>
      </c>
      <c r="N24" s="29">
        <f t="shared" si="3"/>
        <v>290.25</v>
      </c>
      <c r="O24" s="29">
        <v>660</v>
      </c>
      <c r="P24" s="29">
        <f t="shared" si="4"/>
        <v>283.8</v>
      </c>
      <c r="Q24" s="29">
        <v>0</v>
      </c>
      <c r="R24" s="29">
        <f t="shared" si="5"/>
        <v>0</v>
      </c>
      <c r="S24" s="29"/>
      <c r="T24" s="29"/>
      <c r="V24" s="19"/>
      <c r="W24" s="20"/>
      <c r="X24" s="21"/>
    </row>
    <row r="25" spans="1:24">
      <c r="A25" s="13">
        <v>18</v>
      </c>
      <c r="B25" s="22">
        <v>642</v>
      </c>
      <c r="C25" s="23" t="s">
        <v>16</v>
      </c>
      <c r="D25" s="24" t="s">
        <v>66</v>
      </c>
      <c r="E25" s="13" t="s">
        <v>26</v>
      </c>
      <c r="F25" s="13">
        <v>281</v>
      </c>
      <c r="G25" s="27">
        <v>5</v>
      </c>
      <c r="H25" s="28">
        <f t="shared" si="0"/>
        <v>1405</v>
      </c>
      <c r="I25" s="29">
        <v>7.5</v>
      </c>
      <c r="J25" s="29">
        <f t="shared" si="1"/>
        <v>2107.5</v>
      </c>
      <c r="K25" s="29">
        <v>8</v>
      </c>
      <c r="L25" s="29">
        <f t="shared" si="2"/>
        <v>2248</v>
      </c>
      <c r="M25" s="29">
        <v>7.5</v>
      </c>
      <c r="N25" s="29">
        <f t="shared" si="3"/>
        <v>2107.5</v>
      </c>
      <c r="O25" s="29">
        <v>3.9</v>
      </c>
      <c r="P25" s="29">
        <f t="shared" si="4"/>
        <v>1095.8999999999999</v>
      </c>
      <c r="Q25" s="29">
        <v>0</v>
      </c>
      <c r="R25" s="29">
        <f t="shared" si="5"/>
        <v>0</v>
      </c>
      <c r="S25" s="29"/>
      <c r="T25" s="29"/>
      <c r="V25" s="19"/>
      <c r="W25" s="20"/>
      <c r="X25" s="21"/>
    </row>
    <row r="26" spans="1:24">
      <c r="A26" s="13">
        <v>19</v>
      </c>
      <c r="B26" s="22">
        <v>642</v>
      </c>
      <c r="C26" s="23" t="s">
        <v>16</v>
      </c>
      <c r="D26" s="24" t="s">
        <v>67</v>
      </c>
      <c r="E26" s="13" t="s">
        <v>26</v>
      </c>
      <c r="F26" s="13">
        <v>1379</v>
      </c>
      <c r="G26" s="27">
        <v>6</v>
      </c>
      <c r="H26" s="28">
        <f t="shared" si="0"/>
        <v>8274</v>
      </c>
      <c r="I26" s="29">
        <v>0.95</v>
      </c>
      <c r="J26" s="29">
        <f t="shared" si="1"/>
        <v>1310.05</v>
      </c>
      <c r="K26" s="29">
        <v>1</v>
      </c>
      <c r="L26" s="29">
        <f t="shared" si="2"/>
        <v>1379</v>
      </c>
      <c r="M26" s="29">
        <v>0.95</v>
      </c>
      <c r="N26" s="29">
        <f t="shared" si="3"/>
        <v>1310.05</v>
      </c>
      <c r="O26" s="29">
        <v>0.9</v>
      </c>
      <c r="P26" s="29">
        <f t="shared" si="4"/>
        <v>1241.1000000000001</v>
      </c>
      <c r="Q26" s="29">
        <v>0</v>
      </c>
      <c r="R26" s="29">
        <f t="shared" si="5"/>
        <v>0</v>
      </c>
      <c r="S26" s="29"/>
      <c r="T26" s="29"/>
      <c r="V26" s="19"/>
      <c r="W26" s="20"/>
      <c r="X26" s="21"/>
    </row>
    <row r="27" spans="1:24">
      <c r="A27" s="13">
        <v>20</v>
      </c>
      <c r="B27" s="22">
        <v>642</v>
      </c>
      <c r="C27" s="23" t="s">
        <v>16</v>
      </c>
      <c r="D27" s="24" t="s">
        <v>68</v>
      </c>
      <c r="E27" s="13" t="s">
        <v>26</v>
      </c>
      <c r="F27" s="13">
        <v>600.25</v>
      </c>
      <c r="G27" s="27">
        <v>4</v>
      </c>
      <c r="H27" s="28">
        <f t="shared" si="0"/>
        <v>2401</v>
      </c>
      <c r="I27" s="29">
        <v>3.7</v>
      </c>
      <c r="J27" s="29">
        <f t="shared" si="1"/>
        <v>2220.9250000000002</v>
      </c>
      <c r="K27" s="29">
        <v>4</v>
      </c>
      <c r="L27" s="29">
        <f t="shared" si="2"/>
        <v>2401</v>
      </c>
      <c r="M27" s="29">
        <v>3.7</v>
      </c>
      <c r="N27" s="29">
        <f t="shared" si="3"/>
        <v>2220.9250000000002</v>
      </c>
      <c r="O27" s="29">
        <v>3.75</v>
      </c>
      <c r="P27" s="29">
        <f t="shared" si="4"/>
        <v>2250.9375</v>
      </c>
      <c r="Q27" s="29">
        <v>0</v>
      </c>
      <c r="R27" s="29">
        <f t="shared" si="5"/>
        <v>0</v>
      </c>
      <c r="S27" s="29"/>
      <c r="T27" s="29"/>
      <c r="V27" s="19"/>
      <c r="W27" s="20"/>
      <c r="X27" s="21"/>
    </row>
    <row r="28" spans="1:24">
      <c r="A28" s="13">
        <v>21</v>
      </c>
      <c r="B28" s="22">
        <v>642</v>
      </c>
      <c r="C28" s="23" t="s">
        <v>16</v>
      </c>
      <c r="D28" s="24" t="s">
        <v>69</v>
      </c>
      <c r="E28" s="13" t="s">
        <v>21</v>
      </c>
      <c r="F28" s="13">
        <v>32</v>
      </c>
      <c r="G28" s="27">
        <v>75</v>
      </c>
      <c r="H28" s="28">
        <f t="shared" si="0"/>
        <v>2400</v>
      </c>
      <c r="I28" s="29">
        <v>85</v>
      </c>
      <c r="J28" s="29">
        <f t="shared" si="1"/>
        <v>2720</v>
      </c>
      <c r="K28" s="29">
        <v>90</v>
      </c>
      <c r="L28" s="29">
        <f t="shared" si="2"/>
        <v>2880</v>
      </c>
      <c r="M28" s="29">
        <v>85</v>
      </c>
      <c r="N28" s="29">
        <f t="shared" si="3"/>
        <v>2720</v>
      </c>
      <c r="O28" s="29">
        <v>75</v>
      </c>
      <c r="P28" s="29">
        <f t="shared" si="4"/>
        <v>2400</v>
      </c>
      <c r="Q28" s="29">
        <v>0</v>
      </c>
      <c r="R28" s="29">
        <f t="shared" si="5"/>
        <v>0</v>
      </c>
      <c r="S28" s="29"/>
      <c r="T28" s="29"/>
      <c r="V28" s="19"/>
      <c r="W28" s="20"/>
      <c r="X28" s="21"/>
    </row>
    <row r="29" spans="1:24">
      <c r="A29" s="13">
        <v>22</v>
      </c>
      <c r="B29" s="22">
        <v>642</v>
      </c>
      <c r="C29" s="23" t="s">
        <v>16</v>
      </c>
      <c r="D29" s="24" t="s">
        <v>70</v>
      </c>
      <c r="E29" s="13" t="s">
        <v>26</v>
      </c>
      <c r="F29" s="13">
        <v>180</v>
      </c>
      <c r="G29" s="29">
        <v>8</v>
      </c>
      <c r="H29" s="28">
        <f t="shared" si="0"/>
        <v>1440</v>
      </c>
      <c r="I29" s="29">
        <v>3.65</v>
      </c>
      <c r="J29" s="29">
        <f t="shared" si="1"/>
        <v>657</v>
      </c>
      <c r="K29" s="29">
        <v>4</v>
      </c>
      <c r="L29" s="29">
        <f t="shared" si="2"/>
        <v>720</v>
      </c>
      <c r="M29" s="29">
        <v>3.65</v>
      </c>
      <c r="N29" s="29">
        <f t="shared" si="3"/>
        <v>657</v>
      </c>
      <c r="O29" s="29">
        <v>3.5</v>
      </c>
      <c r="P29" s="29">
        <f t="shared" si="4"/>
        <v>630</v>
      </c>
      <c r="Q29" s="29">
        <v>0</v>
      </c>
      <c r="R29" s="29">
        <f t="shared" si="5"/>
        <v>0</v>
      </c>
      <c r="S29" s="29"/>
      <c r="T29" s="29"/>
      <c r="V29" s="19"/>
      <c r="W29" s="20"/>
      <c r="X29" s="21"/>
    </row>
    <row r="30" spans="1:24">
      <c r="A30" s="13">
        <v>23</v>
      </c>
      <c r="B30" s="22">
        <v>632</v>
      </c>
      <c r="C30" s="23" t="s">
        <v>16</v>
      </c>
      <c r="D30" s="24" t="s">
        <v>71</v>
      </c>
      <c r="E30" s="13" t="s">
        <v>21</v>
      </c>
      <c r="F30" s="13">
        <v>12</v>
      </c>
      <c r="G30" s="29">
        <v>2200</v>
      </c>
      <c r="H30" s="28">
        <f t="shared" si="0"/>
        <v>26400</v>
      </c>
      <c r="I30" s="29">
        <v>1500</v>
      </c>
      <c r="J30" s="29">
        <f t="shared" si="1"/>
        <v>18000</v>
      </c>
      <c r="K30" s="29">
        <v>1900</v>
      </c>
      <c r="L30" s="29">
        <f t="shared" si="2"/>
        <v>22800</v>
      </c>
      <c r="M30" s="29">
        <v>1600</v>
      </c>
      <c r="N30" s="29">
        <f t="shared" si="3"/>
        <v>19200</v>
      </c>
      <c r="O30" s="29">
        <v>1800</v>
      </c>
      <c r="P30" s="29">
        <f t="shared" si="4"/>
        <v>21600</v>
      </c>
      <c r="Q30" s="29">
        <v>0</v>
      </c>
      <c r="R30" s="29">
        <f t="shared" si="5"/>
        <v>0</v>
      </c>
      <c r="S30" s="29"/>
      <c r="T30" s="29"/>
      <c r="V30" s="19"/>
      <c r="W30" s="20"/>
      <c r="X30" s="21"/>
    </row>
    <row r="31" spans="1:24">
      <c r="A31" s="13">
        <v>24</v>
      </c>
      <c r="B31" s="22">
        <v>614</v>
      </c>
      <c r="C31" s="23" t="s">
        <v>16</v>
      </c>
      <c r="D31" s="24" t="s">
        <v>72</v>
      </c>
      <c r="E31" s="13" t="s">
        <v>31</v>
      </c>
      <c r="F31" s="13">
        <v>1</v>
      </c>
      <c r="G31" s="29">
        <v>84000</v>
      </c>
      <c r="H31" s="28">
        <f t="shared" si="0"/>
        <v>84000</v>
      </c>
      <c r="I31" s="29">
        <v>100000</v>
      </c>
      <c r="J31" s="29">
        <f t="shared" si="1"/>
        <v>100000</v>
      </c>
      <c r="K31" s="29">
        <v>70000</v>
      </c>
      <c r="L31" s="29">
        <f t="shared" si="2"/>
        <v>70000</v>
      </c>
      <c r="M31" s="29">
        <v>90000</v>
      </c>
      <c r="N31" s="29">
        <f t="shared" si="3"/>
        <v>90000</v>
      </c>
      <c r="O31" s="29">
        <v>100000</v>
      </c>
      <c r="P31" s="29">
        <f t="shared" si="4"/>
        <v>100000</v>
      </c>
      <c r="Q31" s="29">
        <v>0</v>
      </c>
      <c r="R31" s="29">
        <f t="shared" si="5"/>
        <v>0</v>
      </c>
      <c r="S31" s="29"/>
      <c r="T31" s="29"/>
      <c r="V31" s="19"/>
      <c r="W31" s="20"/>
      <c r="X31" s="21"/>
    </row>
    <row r="32" spans="1:24">
      <c r="A32" s="13">
        <v>25</v>
      </c>
      <c r="B32" s="22">
        <v>624</v>
      </c>
      <c r="C32" s="23" t="s">
        <v>16</v>
      </c>
      <c r="D32" s="34" t="s">
        <v>73</v>
      </c>
      <c r="E32" s="13" t="s">
        <v>31</v>
      </c>
      <c r="F32" s="13">
        <v>1</v>
      </c>
      <c r="G32" s="29">
        <v>32500</v>
      </c>
      <c r="H32" s="28">
        <f t="shared" si="0"/>
        <v>32500</v>
      </c>
      <c r="I32" s="29">
        <v>120000</v>
      </c>
      <c r="J32" s="29">
        <f t="shared" si="1"/>
        <v>120000</v>
      </c>
      <c r="K32" s="29">
        <v>40000</v>
      </c>
      <c r="L32" s="29">
        <f t="shared" si="2"/>
        <v>40000</v>
      </c>
      <c r="M32" s="29">
        <v>65000</v>
      </c>
      <c r="N32" s="29">
        <f t="shared" si="3"/>
        <v>65000</v>
      </c>
      <c r="O32" s="29">
        <v>55000</v>
      </c>
      <c r="P32" s="29">
        <f t="shared" si="4"/>
        <v>55000</v>
      </c>
      <c r="Q32" s="29"/>
      <c r="R32" s="29"/>
      <c r="S32" s="29"/>
      <c r="T32" s="29"/>
      <c r="V32" s="19"/>
      <c r="W32" s="20"/>
      <c r="X32" s="21"/>
    </row>
    <row r="33" spans="1:24">
      <c r="A33" s="13">
        <v>26</v>
      </c>
      <c r="B33" s="22">
        <v>103.05</v>
      </c>
      <c r="C33" s="23" t="s">
        <v>16</v>
      </c>
      <c r="D33" s="24" t="s">
        <v>74</v>
      </c>
      <c r="E33" s="13" t="s">
        <v>31</v>
      </c>
      <c r="F33" s="13">
        <v>1</v>
      </c>
      <c r="G33" s="29">
        <v>18800</v>
      </c>
      <c r="H33" s="28">
        <f t="shared" si="0"/>
        <v>18800</v>
      </c>
      <c r="I33" s="29">
        <v>20000</v>
      </c>
      <c r="J33" s="29">
        <f t="shared" si="1"/>
        <v>20000</v>
      </c>
      <c r="K33" s="29">
        <v>10000</v>
      </c>
      <c r="L33" s="29">
        <f t="shared" si="2"/>
        <v>10000</v>
      </c>
      <c r="M33" s="29">
        <v>9000</v>
      </c>
      <c r="N33" s="29">
        <f t="shared" si="3"/>
        <v>9000</v>
      </c>
      <c r="O33" s="29">
        <v>12650</v>
      </c>
      <c r="P33" s="29">
        <f t="shared" si="4"/>
        <v>12650</v>
      </c>
      <c r="Q33" s="29"/>
      <c r="R33" s="29"/>
      <c r="S33" s="29"/>
      <c r="T33" s="29"/>
      <c r="V33" s="19"/>
      <c r="W33" s="20"/>
      <c r="X33" s="21"/>
    </row>
    <row r="34" spans="1:24">
      <c r="A34" s="13"/>
      <c r="B34" s="22"/>
      <c r="C34" s="23"/>
      <c r="D34" s="32" t="s">
        <v>75</v>
      </c>
      <c r="E34" s="13"/>
      <c r="F34" s="13"/>
      <c r="G34" s="29"/>
      <c r="H34" s="33">
        <f>SUM(H8:H33)</f>
        <v>1801964.5</v>
      </c>
      <c r="I34" s="29"/>
      <c r="J34" s="33">
        <f>SUM(J8:J33)</f>
        <v>1687879.8750000002</v>
      </c>
      <c r="K34" s="33"/>
      <c r="L34" s="33">
        <f>SUM(L8:L33)</f>
        <v>1562455.8</v>
      </c>
      <c r="M34" s="33"/>
      <c r="N34" s="33">
        <f>SUM(N8:N33)</f>
        <v>1675604.8750000002</v>
      </c>
      <c r="O34" s="33"/>
      <c r="P34" s="33">
        <f>SUM(P8:P33)</f>
        <v>1760081.5375000001</v>
      </c>
      <c r="Q34" s="29"/>
      <c r="R34" s="29"/>
      <c r="S34" s="29"/>
      <c r="T34" s="29"/>
      <c r="V34" s="19"/>
      <c r="W34" s="20"/>
      <c r="X34" s="21"/>
    </row>
    <row r="35" spans="1:24">
      <c r="A35" s="13"/>
      <c r="B35" s="22"/>
      <c r="C35" s="23"/>
      <c r="D35" s="32"/>
      <c r="E35" s="13"/>
      <c r="F35" s="13"/>
      <c r="G35" s="29"/>
      <c r="H35" s="33"/>
      <c r="I35" s="29"/>
      <c r="J35" s="33">
        <f>((J34-H34)/H34)*100</f>
        <v>-6.3311250027400527</v>
      </c>
      <c r="K35" s="33"/>
      <c r="L35" s="33">
        <f>((L34-H34)/H34)*100</f>
        <v>-13.291532657829826</v>
      </c>
      <c r="M35" s="33"/>
      <c r="N35" s="33">
        <f>((N34-H34)/H34)*100</f>
        <v>-7.0123259919937242</v>
      </c>
      <c r="O35" s="33"/>
      <c r="P35" s="33">
        <f>((P34-H34)/H34)*100</f>
        <v>-2.3242945407637001</v>
      </c>
      <c r="Q35" s="29"/>
      <c r="R35" s="29"/>
      <c r="S35" s="29"/>
      <c r="T35" s="29"/>
      <c r="V35" s="19"/>
      <c r="W35" s="20"/>
      <c r="X35" s="21"/>
    </row>
    <row r="36" spans="1:24">
      <c r="A36" s="13"/>
      <c r="B36" s="22"/>
      <c r="C36" s="23"/>
      <c r="D36" s="52" t="s">
        <v>34</v>
      </c>
      <c r="E36" s="13"/>
      <c r="F36" s="13"/>
      <c r="G36" s="29"/>
      <c r="H36" s="33"/>
      <c r="I36" s="29"/>
      <c r="J36" s="33"/>
      <c r="K36" s="33"/>
      <c r="L36" s="33"/>
      <c r="M36" s="33"/>
      <c r="N36" s="33"/>
      <c r="O36" s="33"/>
      <c r="P36" s="33"/>
      <c r="Q36" s="29"/>
      <c r="R36" s="29"/>
      <c r="S36" s="29"/>
      <c r="T36" s="29"/>
      <c r="V36" s="19"/>
      <c r="W36" s="20"/>
      <c r="X36" s="21"/>
    </row>
    <row r="37" spans="1:24">
      <c r="A37" s="13">
        <v>27</v>
      </c>
      <c r="B37" s="22">
        <v>252</v>
      </c>
      <c r="C37" s="22" t="s">
        <v>34</v>
      </c>
      <c r="D37" s="34" t="s">
        <v>77</v>
      </c>
      <c r="E37" s="13" t="s">
        <v>20</v>
      </c>
      <c r="F37" s="26">
        <v>300</v>
      </c>
      <c r="G37" s="29">
        <v>70</v>
      </c>
      <c r="H37" s="28">
        <f t="shared" ref="H37:H54" si="6">(G37*F37)</f>
        <v>21000</v>
      </c>
      <c r="I37" s="29">
        <v>45</v>
      </c>
      <c r="J37" s="29">
        <f t="shared" ref="J37:J57" si="7">(F37*I37)</f>
        <v>13500</v>
      </c>
      <c r="K37" s="29">
        <v>35</v>
      </c>
      <c r="L37" s="29">
        <f t="shared" ref="L37:L57" si="8">(F37*K37)</f>
        <v>10500</v>
      </c>
      <c r="M37" s="29">
        <v>124</v>
      </c>
      <c r="N37" s="29">
        <f t="shared" ref="N37:N57" si="9">(F37*M37)</f>
        <v>37200</v>
      </c>
      <c r="O37" s="29">
        <v>75</v>
      </c>
      <c r="P37" s="29">
        <f t="shared" ref="P37:P57" si="10">(F37*O37)</f>
        <v>22500</v>
      </c>
      <c r="Q37" s="29">
        <v>0</v>
      </c>
      <c r="R37" s="29">
        <f t="shared" ref="R37:R55" si="11">(F37*Q37)</f>
        <v>0</v>
      </c>
      <c r="S37" s="29"/>
      <c r="T37" s="29"/>
      <c r="V37" s="19"/>
      <c r="W37" s="20"/>
      <c r="X37" s="21"/>
    </row>
    <row r="38" spans="1:24">
      <c r="A38" s="13">
        <v>28</v>
      </c>
      <c r="B38" s="22">
        <v>252</v>
      </c>
      <c r="C38" s="22" t="s">
        <v>34</v>
      </c>
      <c r="D38" s="34" t="s">
        <v>78</v>
      </c>
      <c r="E38" s="13" t="s">
        <v>26</v>
      </c>
      <c r="F38" s="26">
        <v>300</v>
      </c>
      <c r="G38" s="29">
        <v>2.5</v>
      </c>
      <c r="H38" s="28">
        <f t="shared" si="6"/>
        <v>750</v>
      </c>
      <c r="I38" s="29">
        <v>4</v>
      </c>
      <c r="J38" s="29">
        <f t="shared" si="7"/>
        <v>1200</v>
      </c>
      <c r="K38" s="29">
        <v>4</v>
      </c>
      <c r="L38" s="29">
        <f t="shared" si="8"/>
        <v>1200</v>
      </c>
      <c r="M38" s="29">
        <v>3.75</v>
      </c>
      <c r="N38" s="29">
        <f t="shared" si="9"/>
        <v>1125</v>
      </c>
      <c r="O38" s="29">
        <v>3</v>
      </c>
      <c r="P38" s="29">
        <f t="shared" si="10"/>
        <v>900</v>
      </c>
      <c r="Q38" s="29">
        <v>0</v>
      </c>
      <c r="R38" s="29">
        <f t="shared" si="11"/>
        <v>0</v>
      </c>
      <c r="S38" s="29"/>
      <c r="T38" s="29"/>
      <c r="V38" s="19"/>
      <c r="W38" s="20"/>
      <c r="X38" s="21"/>
    </row>
    <row r="39" spans="1:24">
      <c r="A39" s="13">
        <v>29</v>
      </c>
      <c r="B39" s="22">
        <v>253</v>
      </c>
      <c r="C39" s="22" t="s">
        <v>34</v>
      </c>
      <c r="D39" s="34" t="s">
        <v>49</v>
      </c>
      <c r="E39" s="13" t="s">
        <v>18</v>
      </c>
      <c r="F39" s="26">
        <v>244</v>
      </c>
      <c r="G39" s="29">
        <v>250</v>
      </c>
      <c r="H39" s="28">
        <f t="shared" si="6"/>
        <v>61000</v>
      </c>
      <c r="I39" s="29">
        <v>180</v>
      </c>
      <c r="J39" s="29">
        <f t="shared" si="7"/>
        <v>43920</v>
      </c>
      <c r="K39" s="29">
        <v>250</v>
      </c>
      <c r="L39" s="29">
        <f t="shared" si="8"/>
        <v>61000</v>
      </c>
      <c r="M39" s="29">
        <v>330</v>
      </c>
      <c r="N39" s="29">
        <f t="shared" si="9"/>
        <v>80520</v>
      </c>
      <c r="O39" s="29">
        <v>265</v>
      </c>
      <c r="P39" s="29">
        <f t="shared" si="10"/>
        <v>64660</v>
      </c>
      <c r="Q39" s="29">
        <v>0</v>
      </c>
      <c r="R39" s="29">
        <f t="shared" si="11"/>
        <v>0</v>
      </c>
      <c r="S39" s="29"/>
      <c r="T39" s="29"/>
      <c r="V39" s="19"/>
      <c r="W39" s="20"/>
      <c r="X39" s="21"/>
    </row>
    <row r="40" spans="1:24">
      <c r="A40" s="13">
        <v>30</v>
      </c>
      <c r="B40" s="22">
        <v>254</v>
      </c>
      <c r="C40" s="22" t="s">
        <v>34</v>
      </c>
      <c r="D40" s="24" t="s">
        <v>50</v>
      </c>
      <c r="E40" s="25" t="s">
        <v>20</v>
      </c>
      <c r="F40" s="35">
        <v>8770</v>
      </c>
      <c r="G40" s="29">
        <v>2.5</v>
      </c>
      <c r="H40" s="28">
        <f t="shared" si="6"/>
        <v>21925</v>
      </c>
      <c r="I40" s="29">
        <v>3</v>
      </c>
      <c r="J40" s="29">
        <f t="shared" si="7"/>
        <v>26310</v>
      </c>
      <c r="K40" s="29">
        <v>2</v>
      </c>
      <c r="L40" s="29">
        <f t="shared" si="8"/>
        <v>17540</v>
      </c>
      <c r="M40" s="29">
        <v>2.2000000000000002</v>
      </c>
      <c r="N40" s="29">
        <f t="shared" si="9"/>
        <v>19294</v>
      </c>
      <c r="O40" s="29">
        <v>3</v>
      </c>
      <c r="P40" s="29">
        <f t="shared" si="10"/>
        <v>26310</v>
      </c>
      <c r="Q40" s="29">
        <v>0</v>
      </c>
      <c r="R40" s="29">
        <f t="shared" si="11"/>
        <v>0</v>
      </c>
      <c r="S40" s="29"/>
      <c r="T40" s="29"/>
      <c r="V40" s="19"/>
      <c r="W40" s="20"/>
      <c r="X40" s="21"/>
    </row>
    <row r="41" spans="1:24">
      <c r="A41" s="13">
        <v>31</v>
      </c>
      <c r="B41" s="22">
        <v>623</v>
      </c>
      <c r="C41" s="22" t="s">
        <v>34</v>
      </c>
      <c r="D41" s="24" t="s">
        <v>79</v>
      </c>
      <c r="E41" s="25" t="s">
        <v>21</v>
      </c>
      <c r="F41" s="35">
        <v>5</v>
      </c>
      <c r="G41" s="29">
        <v>1100</v>
      </c>
      <c r="H41" s="28">
        <f t="shared" si="6"/>
        <v>5500</v>
      </c>
      <c r="I41" s="29">
        <v>300</v>
      </c>
      <c r="J41" s="29">
        <f t="shared" si="7"/>
        <v>1500</v>
      </c>
      <c r="K41" s="29">
        <v>1200</v>
      </c>
      <c r="L41" s="29">
        <f t="shared" si="8"/>
        <v>6000</v>
      </c>
      <c r="M41" s="29">
        <v>100</v>
      </c>
      <c r="N41" s="29">
        <f t="shared" si="9"/>
        <v>500</v>
      </c>
      <c r="O41" s="29">
        <v>1000</v>
      </c>
      <c r="P41" s="29">
        <f t="shared" si="10"/>
        <v>5000</v>
      </c>
      <c r="Q41" s="29">
        <v>0</v>
      </c>
      <c r="R41" s="29">
        <f t="shared" si="11"/>
        <v>0</v>
      </c>
      <c r="S41" s="29"/>
      <c r="T41" s="29"/>
      <c r="V41" s="19"/>
      <c r="W41" s="20"/>
      <c r="X41" s="21"/>
    </row>
    <row r="42" spans="1:24">
      <c r="A42" s="13">
        <v>32</v>
      </c>
      <c r="B42" s="22">
        <v>407</v>
      </c>
      <c r="C42" s="22" t="s">
        <v>34</v>
      </c>
      <c r="D42" s="24" t="s">
        <v>52</v>
      </c>
      <c r="E42" s="25" t="s">
        <v>22</v>
      </c>
      <c r="F42" s="35">
        <v>400</v>
      </c>
      <c r="G42" s="29">
        <v>3.5</v>
      </c>
      <c r="H42" s="28">
        <f t="shared" si="6"/>
        <v>1400</v>
      </c>
      <c r="I42" s="29">
        <v>3</v>
      </c>
      <c r="J42" s="29">
        <f t="shared" si="7"/>
        <v>1200</v>
      </c>
      <c r="K42" s="29">
        <v>3</v>
      </c>
      <c r="L42" s="29">
        <f t="shared" si="8"/>
        <v>1200</v>
      </c>
      <c r="M42" s="29">
        <v>2.25</v>
      </c>
      <c r="N42" s="29">
        <f t="shared" si="9"/>
        <v>900</v>
      </c>
      <c r="O42" s="29">
        <v>4</v>
      </c>
      <c r="P42" s="29">
        <f t="shared" si="10"/>
        <v>1600</v>
      </c>
      <c r="Q42" s="29">
        <v>0</v>
      </c>
      <c r="R42" s="29">
        <f t="shared" si="11"/>
        <v>0</v>
      </c>
      <c r="S42" s="29"/>
      <c r="T42" s="29"/>
      <c r="V42" s="19"/>
      <c r="W42" s="20"/>
      <c r="X42" s="21"/>
    </row>
    <row r="43" spans="1:24">
      <c r="A43" s="13">
        <v>33</v>
      </c>
      <c r="B43" s="22">
        <v>407</v>
      </c>
      <c r="C43" s="22" t="s">
        <v>34</v>
      </c>
      <c r="D43" s="24" t="s">
        <v>53</v>
      </c>
      <c r="E43" s="25" t="s">
        <v>22</v>
      </c>
      <c r="F43" s="35">
        <v>25</v>
      </c>
      <c r="G43" s="29">
        <v>3.5</v>
      </c>
      <c r="H43" s="28">
        <f t="shared" si="6"/>
        <v>87.5</v>
      </c>
      <c r="I43" s="29">
        <v>3</v>
      </c>
      <c r="J43" s="29">
        <f t="shared" si="7"/>
        <v>75</v>
      </c>
      <c r="K43" s="29">
        <v>3</v>
      </c>
      <c r="L43" s="29">
        <f t="shared" si="8"/>
        <v>75</v>
      </c>
      <c r="M43" s="29">
        <v>2.25</v>
      </c>
      <c r="N43" s="29">
        <f t="shared" si="9"/>
        <v>56.25</v>
      </c>
      <c r="O43" s="29">
        <v>4</v>
      </c>
      <c r="P43" s="29">
        <f t="shared" si="10"/>
        <v>100</v>
      </c>
      <c r="Q43" s="29">
        <v>0</v>
      </c>
      <c r="R43" s="29">
        <f t="shared" si="11"/>
        <v>0</v>
      </c>
      <c r="S43" s="29"/>
      <c r="T43" s="29"/>
      <c r="V43" s="19"/>
      <c r="W43" s="20"/>
      <c r="X43" s="21"/>
    </row>
    <row r="44" spans="1:24">
      <c r="A44" s="13">
        <v>34</v>
      </c>
      <c r="B44" s="22">
        <v>441</v>
      </c>
      <c r="C44" s="22" t="s">
        <v>34</v>
      </c>
      <c r="D44" s="24" t="s">
        <v>54</v>
      </c>
      <c r="E44" s="36" t="s">
        <v>18</v>
      </c>
      <c r="F44" s="35">
        <v>335</v>
      </c>
      <c r="G44" s="29">
        <v>210</v>
      </c>
      <c r="H44" s="28">
        <f t="shared" si="6"/>
        <v>70350</v>
      </c>
      <c r="I44" s="29">
        <v>180</v>
      </c>
      <c r="J44" s="29">
        <f t="shared" si="7"/>
        <v>60300</v>
      </c>
      <c r="K44" s="29">
        <v>190</v>
      </c>
      <c r="L44" s="29">
        <f t="shared" si="8"/>
        <v>63650</v>
      </c>
      <c r="M44" s="29">
        <v>179</v>
      </c>
      <c r="N44" s="29">
        <f t="shared" si="9"/>
        <v>59965</v>
      </c>
      <c r="O44" s="29">
        <v>200</v>
      </c>
      <c r="P44" s="29">
        <f t="shared" si="10"/>
        <v>67000</v>
      </c>
      <c r="Q44" s="29">
        <v>0</v>
      </c>
      <c r="R44" s="29">
        <f t="shared" si="11"/>
        <v>0</v>
      </c>
      <c r="S44" s="29"/>
      <c r="T44" s="29"/>
      <c r="V44" s="19"/>
      <c r="W44" s="20"/>
      <c r="X44" s="21"/>
    </row>
    <row r="45" spans="1:24">
      <c r="A45" s="13">
        <v>35</v>
      </c>
      <c r="B45" s="22">
        <v>441</v>
      </c>
      <c r="C45" s="22" t="s">
        <v>34</v>
      </c>
      <c r="D45" s="24" t="s">
        <v>80</v>
      </c>
      <c r="E45" s="37" t="s">
        <v>18</v>
      </c>
      <c r="F45" s="35">
        <v>335</v>
      </c>
      <c r="G45" s="29">
        <v>210</v>
      </c>
      <c r="H45" s="28">
        <f t="shared" si="6"/>
        <v>70350</v>
      </c>
      <c r="I45" s="29">
        <v>180</v>
      </c>
      <c r="J45" s="29">
        <f t="shared" si="7"/>
        <v>60300</v>
      </c>
      <c r="K45" s="29">
        <v>200</v>
      </c>
      <c r="L45" s="29">
        <f t="shared" si="8"/>
        <v>67000</v>
      </c>
      <c r="M45" s="29">
        <v>192</v>
      </c>
      <c r="N45" s="29">
        <f t="shared" si="9"/>
        <v>64320</v>
      </c>
      <c r="O45" s="29">
        <v>200</v>
      </c>
      <c r="P45" s="29">
        <f t="shared" si="10"/>
        <v>67000</v>
      </c>
      <c r="Q45" s="29">
        <v>0</v>
      </c>
      <c r="R45" s="29">
        <f t="shared" si="11"/>
        <v>0</v>
      </c>
      <c r="S45" s="29"/>
      <c r="T45" s="29"/>
      <c r="V45" s="19"/>
      <c r="W45" s="20"/>
      <c r="X45" s="21"/>
    </row>
    <row r="46" spans="1:24">
      <c r="A46" s="13">
        <v>36</v>
      </c>
      <c r="B46" s="22">
        <v>441</v>
      </c>
      <c r="C46" s="22" t="s">
        <v>34</v>
      </c>
      <c r="D46" s="24" t="s">
        <v>81</v>
      </c>
      <c r="E46" s="13" t="s">
        <v>18</v>
      </c>
      <c r="F46" s="26">
        <v>15</v>
      </c>
      <c r="G46" s="29">
        <v>250</v>
      </c>
      <c r="H46" s="28">
        <f t="shared" si="6"/>
        <v>3750</v>
      </c>
      <c r="I46" s="29">
        <v>180</v>
      </c>
      <c r="J46" s="29">
        <f t="shared" si="7"/>
        <v>2700</v>
      </c>
      <c r="K46" s="29">
        <v>200</v>
      </c>
      <c r="L46" s="29">
        <f t="shared" si="8"/>
        <v>3000</v>
      </c>
      <c r="M46" s="29">
        <v>192</v>
      </c>
      <c r="N46" s="29">
        <f t="shared" si="9"/>
        <v>2880</v>
      </c>
      <c r="O46" s="29">
        <v>380</v>
      </c>
      <c r="P46" s="29">
        <f t="shared" si="10"/>
        <v>5700</v>
      </c>
      <c r="Q46" s="29">
        <v>0</v>
      </c>
      <c r="R46" s="29">
        <f t="shared" si="11"/>
        <v>0</v>
      </c>
      <c r="S46" s="29"/>
      <c r="T46" s="29"/>
      <c r="V46" s="19"/>
      <c r="W46" s="20"/>
      <c r="X46" s="21"/>
    </row>
    <row r="47" spans="1:24">
      <c r="A47" s="13">
        <v>37</v>
      </c>
      <c r="B47" s="22">
        <v>304</v>
      </c>
      <c r="C47" s="22" t="s">
        <v>34</v>
      </c>
      <c r="D47" s="24" t="s">
        <v>82</v>
      </c>
      <c r="E47" s="38" t="s">
        <v>18</v>
      </c>
      <c r="F47" s="26" t="s">
        <v>88</v>
      </c>
      <c r="G47" s="29">
        <v>90</v>
      </c>
      <c r="H47" s="28">
        <f t="shared" si="6"/>
        <v>3150</v>
      </c>
      <c r="I47" s="29">
        <v>60</v>
      </c>
      <c r="J47" s="29">
        <f t="shared" si="7"/>
        <v>2100</v>
      </c>
      <c r="K47" s="29">
        <v>100</v>
      </c>
      <c r="L47" s="29">
        <f t="shared" si="8"/>
        <v>3500</v>
      </c>
      <c r="M47" s="29">
        <v>150</v>
      </c>
      <c r="N47" s="29">
        <f t="shared" si="9"/>
        <v>5250</v>
      </c>
      <c r="O47" s="29">
        <v>40</v>
      </c>
      <c r="P47" s="29">
        <f t="shared" si="10"/>
        <v>1400</v>
      </c>
      <c r="Q47" s="29">
        <v>0</v>
      </c>
      <c r="R47" s="29">
        <f t="shared" si="11"/>
        <v>0</v>
      </c>
      <c r="S47" s="29"/>
      <c r="T47" s="29"/>
      <c r="V47" s="19"/>
      <c r="W47" s="20"/>
      <c r="X47" s="21"/>
    </row>
    <row r="48" spans="1:24">
      <c r="A48" s="13">
        <v>38</v>
      </c>
      <c r="B48" s="22">
        <v>204</v>
      </c>
      <c r="C48" s="22" t="s">
        <v>34</v>
      </c>
      <c r="D48" s="24" t="s">
        <v>83</v>
      </c>
      <c r="E48" s="36" t="s">
        <v>20</v>
      </c>
      <c r="F48" s="35" t="s">
        <v>89</v>
      </c>
      <c r="G48" s="29">
        <v>80</v>
      </c>
      <c r="H48" s="28">
        <f t="shared" si="6"/>
        <v>3200</v>
      </c>
      <c r="I48" s="29">
        <v>0.5</v>
      </c>
      <c r="J48" s="29">
        <f t="shared" si="7"/>
        <v>20</v>
      </c>
      <c r="K48" s="29">
        <v>1</v>
      </c>
      <c r="L48" s="29">
        <f t="shared" si="8"/>
        <v>40</v>
      </c>
      <c r="M48" s="29">
        <v>5</v>
      </c>
      <c r="N48" s="29">
        <f t="shared" si="9"/>
        <v>200</v>
      </c>
      <c r="O48" s="29">
        <v>5</v>
      </c>
      <c r="P48" s="29">
        <f t="shared" si="10"/>
        <v>200</v>
      </c>
      <c r="Q48" s="29">
        <v>0</v>
      </c>
      <c r="R48" s="29">
        <f t="shared" si="11"/>
        <v>0</v>
      </c>
      <c r="S48" s="29"/>
      <c r="T48" s="29"/>
      <c r="V48" s="19"/>
      <c r="W48" s="20"/>
      <c r="X48" s="21"/>
    </row>
    <row r="49" spans="1:24">
      <c r="A49" s="13">
        <v>39</v>
      </c>
      <c r="B49" s="22">
        <v>204</v>
      </c>
      <c r="C49" s="22" t="s">
        <v>34</v>
      </c>
      <c r="D49" s="24" t="s">
        <v>84</v>
      </c>
      <c r="E49" s="25" t="s">
        <v>90</v>
      </c>
      <c r="F49" s="35" t="s">
        <v>91</v>
      </c>
      <c r="G49" s="29">
        <v>250</v>
      </c>
      <c r="H49" s="28">
        <f t="shared" si="6"/>
        <v>250</v>
      </c>
      <c r="I49" s="29">
        <v>110</v>
      </c>
      <c r="J49" s="29">
        <f t="shared" si="7"/>
        <v>110</v>
      </c>
      <c r="K49" s="29">
        <v>100</v>
      </c>
      <c r="L49" s="29">
        <f t="shared" si="8"/>
        <v>100</v>
      </c>
      <c r="M49" s="29">
        <v>200</v>
      </c>
      <c r="N49" s="29">
        <f t="shared" si="9"/>
        <v>200</v>
      </c>
      <c r="O49" s="29">
        <v>200</v>
      </c>
      <c r="P49" s="29">
        <f t="shared" si="10"/>
        <v>200</v>
      </c>
      <c r="Q49" s="29">
        <v>0</v>
      </c>
      <c r="R49" s="29">
        <f t="shared" si="11"/>
        <v>0</v>
      </c>
      <c r="S49" s="29"/>
      <c r="T49" s="29"/>
      <c r="V49" s="19"/>
      <c r="W49" s="20"/>
      <c r="X49" s="21"/>
    </row>
    <row r="50" spans="1:24">
      <c r="A50" s="13">
        <v>40</v>
      </c>
      <c r="B50" s="22">
        <v>204</v>
      </c>
      <c r="C50" s="22" t="s">
        <v>34</v>
      </c>
      <c r="D50" s="24" t="s">
        <v>85</v>
      </c>
      <c r="E50" s="25" t="s">
        <v>20</v>
      </c>
      <c r="F50" s="35" t="s">
        <v>92</v>
      </c>
      <c r="G50" s="29">
        <v>4</v>
      </c>
      <c r="H50" s="28">
        <f t="shared" si="6"/>
        <v>480</v>
      </c>
      <c r="I50" s="29">
        <v>2</v>
      </c>
      <c r="J50" s="29">
        <f t="shared" si="7"/>
        <v>240</v>
      </c>
      <c r="K50" s="29">
        <v>5</v>
      </c>
      <c r="L50" s="29">
        <f t="shared" si="8"/>
        <v>600</v>
      </c>
      <c r="M50" s="29">
        <v>10</v>
      </c>
      <c r="N50" s="29">
        <f t="shared" si="9"/>
        <v>1200</v>
      </c>
      <c r="O50" s="29">
        <v>4</v>
      </c>
      <c r="P50" s="29">
        <f t="shared" si="10"/>
        <v>480</v>
      </c>
      <c r="Q50" s="29">
        <v>0</v>
      </c>
      <c r="R50" s="29">
        <f t="shared" si="11"/>
        <v>0</v>
      </c>
      <c r="S50" s="29"/>
      <c r="T50" s="29"/>
      <c r="V50" s="19"/>
      <c r="W50" s="20"/>
      <c r="X50" s="21"/>
    </row>
    <row r="51" spans="1:24">
      <c r="A51" s="13">
        <v>41</v>
      </c>
      <c r="B51" s="22">
        <v>204</v>
      </c>
      <c r="C51" s="22" t="s">
        <v>34</v>
      </c>
      <c r="D51" s="24" t="s">
        <v>86</v>
      </c>
      <c r="E51" s="38" t="s">
        <v>20</v>
      </c>
      <c r="F51" s="26" t="s">
        <v>92</v>
      </c>
      <c r="G51" s="29">
        <v>5</v>
      </c>
      <c r="H51" s="28">
        <f t="shared" si="6"/>
        <v>600</v>
      </c>
      <c r="I51" s="29">
        <v>7</v>
      </c>
      <c r="J51" s="29">
        <f t="shared" si="7"/>
        <v>840</v>
      </c>
      <c r="K51" s="29">
        <v>10</v>
      </c>
      <c r="L51" s="29">
        <f t="shared" si="8"/>
        <v>1200</v>
      </c>
      <c r="M51" s="29">
        <v>12</v>
      </c>
      <c r="N51" s="29">
        <f t="shared" si="9"/>
        <v>1440</v>
      </c>
      <c r="O51" s="29">
        <v>2</v>
      </c>
      <c r="P51" s="29">
        <f t="shared" si="10"/>
        <v>240</v>
      </c>
      <c r="Q51" s="29">
        <v>0</v>
      </c>
      <c r="R51" s="29">
        <f t="shared" si="11"/>
        <v>0</v>
      </c>
      <c r="S51" s="29"/>
      <c r="T51" s="29"/>
      <c r="V51" s="19"/>
      <c r="W51" s="20"/>
      <c r="X51" s="21"/>
    </row>
    <row r="52" spans="1:24">
      <c r="A52" s="13">
        <v>42</v>
      </c>
      <c r="B52" s="22">
        <v>422</v>
      </c>
      <c r="C52" s="22" t="s">
        <v>34</v>
      </c>
      <c r="D52" s="24" t="s">
        <v>58</v>
      </c>
      <c r="E52" s="13" t="s">
        <v>22</v>
      </c>
      <c r="F52" s="26">
        <v>3510</v>
      </c>
      <c r="G52" s="29">
        <v>3</v>
      </c>
      <c r="H52" s="28">
        <f t="shared" si="6"/>
        <v>10530</v>
      </c>
      <c r="I52" s="29">
        <v>2.5</v>
      </c>
      <c r="J52" s="29">
        <f t="shared" si="7"/>
        <v>8775</v>
      </c>
      <c r="K52" s="29">
        <v>2.65</v>
      </c>
      <c r="L52" s="29">
        <f t="shared" si="8"/>
        <v>9301.5</v>
      </c>
      <c r="M52" s="29">
        <v>5</v>
      </c>
      <c r="N52" s="29">
        <f t="shared" si="9"/>
        <v>17550</v>
      </c>
      <c r="O52" s="29">
        <v>2.25</v>
      </c>
      <c r="P52" s="29">
        <f t="shared" si="10"/>
        <v>7897.5</v>
      </c>
      <c r="Q52" s="29">
        <v>0</v>
      </c>
      <c r="R52" s="29">
        <f t="shared" si="11"/>
        <v>0</v>
      </c>
      <c r="S52" s="29"/>
      <c r="T52" s="29"/>
      <c r="V52" s="19"/>
      <c r="W52" s="20"/>
      <c r="X52" s="21"/>
    </row>
    <row r="53" spans="1:24">
      <c r="A53" s="13">
        <v>43</v>
      </c>
      <c r="B53" s="22">
        <v>422</v>
      </c>
      <c r="C53" s="22" t="s">
        <v>34</v>
      </c>
      <c r="D53" s="24" t="s">
        <v>59</v>
      </c>
      <c r="E53" s="13" t="s">
        <v>20</v>
      </c>
      <c r="F53" s="26">
        <v>8770</v>
      </c>
      <c r="G53" s="29">
        <v>1.25</v>
      </c>
      <c r="H53" s="28">
        <f t="shared" si="6"/>
        <v>10962.5</v>
      </c>
      <c r="I53" s="29">
        <v>1.3</v>
      </c>
      <c r="J53" s="29">
        <f t="shared" si="7"/>
        <v>11401</v>
      </c>
      <c r="K53" s="29">
        <v>1.35</v>
      </c>
      <c r="L53" s="29">
        <f t="shared" si="8"/>
        <v>11839.5</v>
      </c>
      <c r="M53" s="29">
        <v>0.4</v>
      </c>
      <c r="N53" s="29">
        <f t="shared" si="9"/>
        <v>3508</v>
      </c>
      <c r="O53" s="29">
        <v>1.25</v>
      </c>
      <c r="P53" s="29">
        <f t="shared" si="10"/>
        <v>10962.5</v>
      </c>
      <c r="Q53" s="29">
        <v>0</v>
      </c>
      <c r="R53" s="29">
        <f t="shared" si="11"/>
        <v>0</v>
      </c>
      <c r="S53" s="29"/>
      <c r="T53" s="29"/>
      <c r="V53" s="19"/>
      <c r="W53" s="20"/>
      <c r="X53" s="21"/>
    </row>
    <row r="54" spans="1:24">
      <c r="A54" s="13">
        <v>44</v>
      </c>
      <c r="B54" s="22">
        <v>423</v>
      </c>
      <c r="C54" s="22" t="s">
        <v>34</v>
      </c>
      <c r="D54" s="24" t="s">
        <v>87</v>
      </c>
      <c r="E54" s="13" t="s">
        <v>20</v>
      </c>
      <c r="F54" s="26">
        <v>8770</v>
      </c>
      <c r="G54" s="29">
        <v>0.36</v>
      </c>
      <c r="H54" s="28">
        <f t="shared" si="6"/>
        <v>3157.2</v>
      </c>
      <c r="I54" s="29">
        <v>0.6</v>
      </c>
      <c r="J54" s="29">
        <f t="shared" si="7"/>
        <v>5262</v>
      </c>
      <c r="K54" s="29">
        <v>1</v>
      </c>
      <c r="L54" s="29">
        <f t="shared" si="8"/>
        <v>8770</v>
      </c>
      <c r="M54" s="29">
        <v>1.1000000000000001</v>
      </c>
      <c r="N54" s="29">
        <f t="shared" si="9"/>
        <v>9647</v>
      </c>
      <c r="O54" s="29">
        <v>1</v>
      </c>
      <c r="P54" s="29">
        <f t="shared" si="10"/>
        <v>8770</v>
      </c>
      <c r="Q54" s="29">
        <v>0</v>
      </c>
      <c r="R54" s="29">
        <f t="shared" si="11"/>
        <v>0</v>
      </c>
      <c r="S54" s="29"/>
      <c r="T54" s="29"/>
      <c r="V54" s="19"/>
      <c r="W54" s="20"/>
      <c r="X54" s="21"/>
    </row>
    <row r="55" spans="1:24">
      <c r="A55" s="13">
        <v>45</v>
      </c>
      <c r="B55" s="22">
        <v>614</v>
      </c>
      <c r="C55" s="22" t="s">
        <v>34</v>
      </c>
      <c r="D55" s="39" t="s">
        <v>72</v>
      </c>
      <c r="E55" s="37" t="s">
        <v>31</v>
      </c>
      <c r="F55" s="26">
        <v>1</v>
      </c>
      <c r="G55" s="29">
        <v>4000</v>
      </c>
      <c r="H55" s="28">
        <f t="shared" si="0"/>
        <v>4000</v>
      </c>
      <c r="I55" s="29">
        <v>10000</v>
      </c>
      <c r="J55" s="29">
        <f t="shared" si="7"/>
        <v>10000</v>
      </c>
      <c r="K55" s="29">
        <v>8000</v>
      </c>
      <c r="L55" s="29">
        <f t="shared" si="8"/>
        <v>8000</v>
      </c>
      <c r="M55" s="29">
        <v>15000</v>
      </c>
      <c r="N55" s="29">
        <f t="shared" si="9"/>
        <v>15000</v>
      </c>
      <c r="O55" s="29">
        <v>15000</v>
      </c>
      <c r="P55" s="29">
        <f t="shared" si="10"/>
        <v>15000</v>
      </c>
      <c r="Q55" s="29">
        <v>0</v>
      </c>
      <c r="R55" s="29">
        <f t="shared" si="11"/>
        <v>0</v>
      </c>
      <c r="S55" s="29"/>
      <c r="T55" s="29"/>
      <c r="V55" s="19"/>
      <c r="W55" s="20"/>
      <c r="X55" s="21"/>
    </row>
    <row r="56" spans="1:24">
      <c r="A56" s="13">
        <v>46</v>
      </c>
      <c r="B56" s="22">
        <v>624</v>
      </c>
      <c r="C56" s="22" t="s">
        <v>34</v>
      </c>
      <c r="D56" s="39" t="s">
        <v>73</v>
      </c>
      <c r="E56" s="37" t="s">
        <v>31</v>
      </c>
      <c r="F56" s="26">
        <v>1</v>
      </c>
      <c r="G56" s="29">
        <v>4000</v>
      </c>
      <c r="H56" s="28">
        <f t="shared" si="0"/>
        <v>4000</v>
      </c>
      <c r="I56" s="29">
        <v>3500</v>
      </c>
      <c r="J56" s="29">
        <f t="shared" si="7"/>
        <v>3500</v>
      </c>
      <c r="K56" s="29">
        <v>5000</v>
      </c>
      <c r="L56" s="29">
        <f t="shared" si="8"/>
        <v>5000</v>
      </c>
      <c r="M56" s="29">
        <v>11000</v>
      </c>
      <c r="N56" s="29">
        <f t="shared" si="9"/>
        <v>11000</v>
      </c>
      <c r="O56" s="29">
        <v>6000</v>
      </c>
      <c r="P56" s="29">
        <f t="shared" si="10"/>
        <v>6000</v>
      </c>
      <c r="Q56" s="29"/>
      <c r="R56" s="29"/>
      <c r="S56" s="29"/>
      <c r="T56" s="29"/>
      <c r="V56" s="19"/>
      <c r="W56" s="20"/>
      <c r="X56" s="21"/>
    </row>
    <row r="57" spans="1:24">
      <c r="A57" s="13">
        <v>47</v>
      </c>
      <c r="B57" s="22">
        <v>103.05</v>
      </c>
      <c r="C57" s="22" t="s">
        <v>34</v>
      </c>
      <c r="D57" s="39" t="s">
        <v>74</v>
      </c>
      <c r="E57" s="37" t="s">
        <v>31</v>
      </c>
      <c r="F57" s="26">
        <v>1</v>
      </c>
      <c r="G57" s="29">
        <v>2700</v>
      </c>
      <c r="H57" s="28">
        <f t="shared" si="0"/>
        <v>2700</v>
      </c>
      <c r="I57" s="29">
        <v>2000</v>
      </c>
      <c r="J57" s="29">
        <f t="shared" si="7"/>
        <v>2000</v>
      </c>
      <c r="K57" s="29">
        <v>5000</v>
      </c>
      <c r="L57" s="29">
        <f t="shared" si="8"/>
        <v>5000</v>
      </c>
      <c r="M57" s="29">
        <v>1500</v>
      </c>
      <c r="N57" s="29">
        <f t="shared" si="9"/>
        <v>1500</v>
      </c>
      <c r="O57" s="29">
        <v>3500</v>
      </c>
      <c r="P57" s="29">
        <f t="shared" si="10"/>
        <v>3500</v>
      </c>
      <c r="Q57" s="29"/>
      <c r="R57" s="29"/>
      <c r="S57" s="29"/>
      <c r="T57" s="29"/>
      <c r="V57" s="19"/>
      <c r="W57" s="20"/>
      <c r="X57" s="21"/>
    </row>
    <row r="58" spans="1:24">
      <c r="A58" s="13"/>
      <c r="B58" s="22"/>
      <c r="C58" s="22"/>
      <c r="D58" s="40" t="s">
        <v>35</v>
      </c>
      <c r="E58" s="37"/>
      <c r="F58" s="26"/>
      <c r="G58" s="29"/>
      <c r="H58" s="33">
        <f>SUM(H37:H57)</f>
        <v>299142.2</v>
      </c>
      <c r="I58" s="33"/>
      <c r="J58" s="33">
        <f>SUM(J37:J57)</f>
        <v>255253</v>
      </c>
      <c r="K58" s="33"/>
      <c r="L58" s="33">
        <f>SUM(L37:L57)</f>
        <v>284516</v>
      </c>
      <c r="M58" s="33"/>
      <c r="N58" s="33">
        <f>SUM(N37:N57)</f>
        <v>333255.25</v>
      </c>
      <c r="O58" s="33"/>
      <c r="P58" s="33">
        <f>SUM(P37:P57)</f>
        <v>315420</v>
      </c>
      <c r="Q58" s="29"/>
      <c r="R58" s="29"/>
      <c r="S58" s="29"/>
      <c r="T58" s="29"/>
      <c r="V58" s="19"/>
      <c r="W58" s="20"/>
      <c r="X58" s="21"/>
    </row>
    <row r="59" spans="1:24">
      <c r="A59" s="13"/>
      <c r="B59" s="22"/>
      <c r="C59" s="22"/>
      <c r="D59" s="39"/>
      <c r="E59" s="37"/>
      <c r="F59" s="26"/>
      <c r="G59" s="29"/>
      <c r="H59" s="28"/>
      <c r="I59" s="29"/>
      <c r="J59" s="33">
        <f>((J58-H58)/H58)*100</f>
        <v>-14.671684570080719</v>
      </c>
      <c r="K59" s="33"/>
      <c r="L59" s="33">
        <f>((L58-H58)/H58)*100</f>
        <v>-4.8893803682663339</v>
      </c>
      <c r="M59" s="33"/>
      <c r="N59" s="33">
        <f>((N58-H58)/H58)*100</f>
        <v>11.403623427252988</v>
      </c>
      <c r="O59" s="33"/>
      <c r="P59" s="33">
        <f>((P58-H58)/H58)*100</f>
        <v>5.4414923738609895</v>
      </c>
      <c r="Q59" s="29"/>
      <c r="R59" s="29"/>
      <c r="S59" s="29"/>
      <c r="T59" s="29"/>
      <c r="V59" s="19"/>
      <c r="W59" s="20"/>
      <c r="X59" s="21"/>
    </row>
    <row r="60" spans="1:24">
      <c r="A60" s="13"/>
      <c r="B60" s="22"/>
      <c r="C60" s="22"/>
      <c r="D60" s="59" t="s">
        <v>93</v>
      </c>
      <c r="E60" s="37"/>
      <c r="F60" s="26"/>
      <c r="G60" s="29"/>
      <c r="H60" s="28"/>
      <c r="I60" s="29"/>
      <c r="J60" s="33"/>
      <c r="K60" s="33"/>
      <c r="L60" s="33"/>
      <c r="M60" s="33"/>
      <c r="N60" s="33"/>
      <c r="O60" s="33"/>
      <c r="P60" s="33"/>
      <c r="Q60" s="29"/>
      <c r="R60" s="29"/>
      <c r="S60" s="29"/>
      <c r="T60" s="29"/>
      <c r="V60" s="19"/>
      <c r="W60" s="20"/>
      <c r="X60" s="21"/>
    </row>
    <row r="61" spans="1:24">
      <c r="A61" s="13">
        <v>48</v>
      </c>
      <c r="B61" s="22">
        <v>253</v>
      </c>
      <c r="C61" s="22" t="s">
        <v>94</v>
      </c>
      <c r="D61" s="60" t="s">
        <v>49</v>
      </c>
      <c r="E61" s="37" t="s">
        <v>20</v>
      </c>
      <c r="F61" s="26">
        <v>900</v>
      </c>
      <c r="G61" s="29">
        <v>175</v>
      </c>
      <c r="H61" s="28">
        <f t="shared" si="0"/>
        <v>157500</v>
      </c>
      <c r="I61" s="29">
        <v>70</v>
      </c>
      <c r="J61" s="29">
        <f t="shared" ref="J61:J73" si="12">(F61*I61)</f>
        <v>63000</v>
      </c>
      <c r="K61" s="29">
        <v>65</v>
      </c>
      <c r="L61" s="29">
        <f t="shared" ref="L61:L73" si="13">(F61*K61)</f>
        <v>58500</v>
      </c>
      <c r="M61" s="29">
        <v>118</v>
      </c>
      <c r="N61" s="29">
        <f t="shared" ref="N61:N73" si="14">(F61*M61)</f>
        <v>106200</v>
      </c>
      <c r="O61" s="29">
        <v>170</v>
      </c>
      <c r="P61" s="29">
        <f t="shared" ref="P61:P73" si="15">(F61*O61)</f>
        <v>153000</v>
      </c>
      <c r="Q61" s="29"/>
      <c r="R61" s="29"/>
      <c r="S61" s="29"/>
      <c r="T61" s="29"/>
      <c r="V61" s="19"/>
      <c r="W61" s="20"/>
      <c r="X61" s="21"/>
    </row>
    <row r="62" spans="1:24">
      <c r="A62" s="13">
        <v>49</v>
      </c>
      <c r="B62" s="22">
        <v>254</v>
      </c>
      <c r="C62" s="22" t="s">
        <v>94</v>
      </c>
      <c r="D62" s="60" t="s">
        <v>95</v>
      </c>
      <c r="E62" s="37" t="s">
        <v>20</v>
      </c>
      <c r="F62" s="26">
        <v>2892</v>
      </c>
      <c r="G62" s="29">
        <v>3</v>
      </c>
      <c r="H62" s="28">
        <f t="shared" si="0"/>
        <v>8676</v>
      </c>
      <c r="I62" s="29">
        <v>6</v>
      </c>
      <c r="J62" s="29">
        <f t="shared" si="12"/>
        <v>17352</v>
      </c>
      <c r="K62" s="29">
        <v>2.75</v>
      </c>
      <c r="L62" s="29">
        <f t="shared" si="13"/>
        <v>7953</v>
      </c>
      <c r="M62" s="29">
        <v>3.4</v>
      </c>
      <c r="N62" s="29">
        <f t="shared" si="14"/>
        <v>9832.7999999999993</v>
      </c>
      <c r="O62" s="29">
        <v>5</v>
      </c>
      <c r="P62" s="29">
        <f t="shared" si="15"/>
        <v>14460</v>
      </c>
      <c r="Q62" s="29"/>
      <c r="R62" s="29"/>
      <c r="S62" s="29"/>
      <c r="T62" s="29"/>
      <c r="V62" s="19"/>
      <c r="W62" s="20"/>
      <c r="X62" s="21"/>
    </row>
    <row r="63" spans="1:24">
      <c r="A63" s="13">
        <v>50</v>
      </c>
      <c r="B63" s="22">
        <v>204</v>
      </c>
      <c r="C63" s="22" t="s">
        <v>94</v>
      </c>
      <c r="D63" s="60" t="s">
        <v>96</v>
      </c>
      <c r="E63" s="37" t="s">
        <v>97</v>
      </c>
      <c r="F63" s="26">
        <v>3</v>
      </c>
      <c r="G63" s="29">
        <v>500</v>
      </c>
      <c r="H63" s="28">
        <f t="shared" si="0"/>
        <v>1500</v>
      </c>
      <c r="I63" s="29">
        <v>110</v>
      </c>
      <c r="J63" s="29">
        <f t="shared" si="12"/>
        <v>330</v>
      </c>
      <c r="K63" s="29">
        <v>100</v>
      </c>
      <c r="L63" s="29">
        <f t="shared" si="13"/>
        <v>300</v>
      </c>
      <c r="M63" s="29">
        <v>200</v>
      </c>
      <c r="N63" s="29">
        <f t="shared" si="14"/>
        <v>600</v>
      </c>
      <c r="O63" s="29">
        <v>200</v>
      </c>
      <c r="P63" s="29">
        <f t="shared" si="15"/>
        <v>600</v>
      </c>
      <c r="Q63" s="29"/>
      <c r="R63" s="29"/>
      <c r="S63" s="29"/>
      <c r="T63" s="29"/>
      <c r="V63" s="19"/>
      <c r="W63" s="20"/>
      <c r="X63" s="21"/>
    </row>
    <row r="64" spans="1:24">
      <c r="A64" s="13">
        <v>51</v>
      </c>
      <c r="B64" s="22">
        <v>407</v>
      </c>
      <c r="C64" s="22" t="s">
        <v>94</v>
      </c>
      <c r="D64" s="60" t="s">
        <v>98</v>
      </c>
      <c r="E64" s="37" t="s">
        <v>26</v>
      </c>
      <c r="F64" s="26">
        <v>614</v>
      </c>
      <c r="G64" s="29">
        <v>4</v>
      </c>
      <c r="H64" s="28">
        <f t="shared" si="0"/>
        <v>2456</v>
      </c>
      <c r="I64" s="29">
        <v>3</v>
      </c>
      <c r="J64" s="29">
        <f t="shared" si="12"/>
        <v>1842</v>
      </c>
      <c r="K64" s="29">
        <v>3</v>
      </c>
      <c r="L64" s="29">
        <f t="shared" si="13"/>
        <v>1842</v>
      </c>
      <c r="M64" s="29">
        <v>2.25</v>
      </c>
      <c r="N64" s="29">
        <f t="shared" si="14"/>
        <v>1381.5</v>
      </c>
      <c r="O64" s="29">
        <v>5</v>
      </c>
      <c r="P64" s="29">
        <f t="shared" si="15"/>
        <v>3070</v>
      </c>
      <c r="Q64" s="29"/>
      <c r="R64" s="29"/>
      <c r="S64" s="29"/>
      <c r="T64" s="29"/>
      <c r="V64" s="19"/>
      <c r="W64" s="20"/>
      <c r="X64" s="21"/>
    </row>
    <row r="65" spans="1:24">
      <c r="A65" s="13">
        <v>52</v>
      </c>
      <c r="B65" s="22">
        <v>423</v>
      </c>
      <c r="C65" s="22" t="s">
        <v>94</v>
      </c>
      <c r="D65" s="60" t="s">
        <v>99</v>
      </c>
      <c r="E65" s="37" t="s">
        <v>26</v>
      </c>
      <c r="F65" s="26">
        <v>294</v>
      </c>
      <c r="G65" s="29">
        <v>3</v>
      </c>
      <c r="H65" s="28">
        <f t="shared" si="0"/>
        <v>882</v>
      </c>
      <c r="I65" s="29">
        <v>1.94</v>
      </c>
      <c r="J65" s="29">
        <f t="shared" si="12"/>
        <v>570.36</v>
      </c>
      <c r="K65" s="29">
        <v>3</v>
      </c>
      <c r="L65" s="29">
        <f t="shared" si="13"/>
        <v>882</v>
      </c>
      <c r="M65" s="29">
        <v>1</v>
      </c>
      <c r="N65" s="29">
        <f t="shared" si="14"/>
        <v>294</v>
      </c>
      <c r="O65" s="29">
        <v>5</v>
      </c>
      <c r="P65" s="29">
        <f t="shared" si="15"/>
        <v>1470</v>
      </c>
      <c r="Q65" s="29"/>
      <c r="R65" s="29"/>
      <c r="S65" s="29"/>
      <c r="T65" s="29"/>
      <c r="V65" s="19"/>
      <c r="W65" s="20"/>
      <c r="X65" s="21"/>
    </row>
    <row r="66" spans="1:24">
      <c r="A66" s="13">
        <v>53</v>
      </c>
      <c r="B66" s="22">
        <v>441</v>
      </c>
      <c r="C66" s="22" t="s">
        <v>94</v>
      </c>
      <c r="D66" s="60" t="s">
        <v>100</v>
      </c>
      <c r="E66" s="37" t="s">
        <v>18</v>
      </c>
      <c r="F66" s="26">
        <v>397</v>
      </c>
      <c r="G66" s="29">
        <v>220</v>
      </c>
      <c r="H66" s="28">
        <f t="shared" si="0"/>
        <v>87340</v>
      </c>
      <c r="I66" s="29">
        <v>220</v>
      </c>
      <c r="J66" s="29">
        <f t="shared" si="12"/>
        <v>87340</v>
      </c>
      <c r="K66" s="29">
        <v>200</v>
      </c>
      <c r="L66" s="29">
        <f t="shared" si="13"/>
        <v>79400</v>
      </c>
      <c r="M66" s="29">
        <v>241</v>
      </c>
      <c r="N66" s="29">
        <f t="shared" si="14"/>
        <v>95677</v>
      </c>
      <c r="O66" s="29">
        <v>270</v>
      </c>
      <c r="P66" s="29">
        <f t="shared" si="15"/>
        <v>107190</v>
      </c>
      <c r="Q66" s="29"/>
      <c r="R66" s="29"/>
      <c r="S66" s="29"/>
      <c r="T66" s="29"/>
      <c r="V66" s="19"/>
      <c r="W66" s="20"/>
      <c r="X66" s="21"/>
    </row>
    <row r="67" spans="1:24">
      <c r="A67" s="13">
        <v>54</v>
      </c>
      <c r="B67" s="22">
        <v>411</v>
      </c>
      <c r="C67" s="22" t="s">
        <v>94</v>
      </c>
      <c r="D67" s="60" t="s">
        <v>101</v>
      </c>
      <c r="E67" s="37" t="s">
        <v>18</v>
      </c>
      <c r="F67" s="26">
        <v>107</v>
      </c>
      <c r="G67" s="29">
        <v>100</v>
      </c>
      <c r="H67" s="28">
        <f t="shared" si="0"/>
        <v>10700</v>
      </c>
      <c r="I67" s="29">
        <v>130</v>
      </c>
      <c r="J67" s="29">
        <f t="shared" si="12"/>
        <v>13910</v>
      </c>
      <c r="K67" s="29">
        <v>160</v>
      </c>
      <c r="L67" s="29">
        <f t="shared" si="13"/>
        <v>17120</v>
      </c>
      <c r="M67" s="29">
        <v>170</v>
      </c>
      <c r="N67" s="29">
        <f t="shared" si="14"/>
        <v>18190</v>
      </c>
      <c r="O67" s="29">
        <v>320</v>
      </c>
      <c r="P67" s="29">
        <f t="shared" si="15"/>
        <v>34240</v>
      </c>
      <c r="Q67" s="29"/>
      <c r="R67" s="29"/>
      <c r="S67" s="29"/>
      <c r="T67" s="29"/>
      <c r="V67" s="19"/>
      <c r="W67" s="20"/>
      <c r="X67" s="21"/>
    </row>
    <row r="68" spans="1:24">
      <c r="A68" s="13">
        <v>55</v>
      </c>
      <c r="B68" s="22">
        <v>642</v>
      </c>
      <c r="C68" s="22" t="s">
        <v>94</v>
      </c>
      <c r="D68" s="60" t="s">
        <v>102</v>
      </c>
      <c r="E68" s="37" t="s">
        <v>38</v>
      </c>
      <c r="F68" s="26">
        <v>0.09</v>
      </c>
      <c r="G68" s="29">
        <v>3000</v>
      </c>
      <c r="H68" s="28">
        <f t="shared" si="0"/>
        <v>270</v>
      </c>
      <c r="I68" s="29">
        <v>7500</v>
      </c>
      <c r="J68" s="29">
        <f t="shared" si="12"/>
        <v>675</v>
      </c>
      <c r="K68" s="29">
        <v>6500</v>
      </c>
      <c r="L68" s="29">
        <f t="shared" si="13"/>
        <v>585</v>
      </c>
      <c r="M68" s="29">
        <v>7500</v>
      </c>
      <c r="N68" s="29">
        <f t="shared" si="14"/>
        <v>675</v>
      </c>
      <c r="O68" s="29">
        <v>1350</v>
      </c>
      <c r="P68" s="29">
        <f t="shared" si="15"/>
        <v>121.5</v>
      </c>
      <c r="Q68" s="29"/>
      <c r="R68" s="29"/>
      <c r="S68" s="29"/>
      <c r="T68" s="29"/>
      <c r="V68" s="19"/>
      <c r="W68" s="20"/>
      <c r="X68" s="21"/>
    </row>
    <row r="69" spans="1:24">
      <c r="A69" s="13">
        <v>56</v>
      </c>
      <c r="B69" s="22">
        <v>642</v>
      </c>
      <c r="C69" s="22" t="s">
        <v>94</v>
      </c>
      <c r="D69" s="60" t="s">
        <v>103</v>
      </c>
      <c r="E69" s="37" t="s">
        <v>38</v>
      </c>
      <c r="F69" s="26">
        <v>0.18</v>
      </c>
      <c r="G69" s="29">
        <v>2550</v>
      </c>
      <c r="H69" s="28">
        <f t="shared" si="0"/>
        <v>459</v>
      </c>
      <c r="I69" s="29">
        <v>5500</v>
      </c>
      <c r="J69" s="29">
        <f t="shared" si="12"/>
        <v>990</v>
      </c>
      <c r="K69" s="29">
        <v>5000</v>
      </c>
      <c r="L69" s="29">
        <f t="shared" si="13"/>
        <v>900</v>
      </c>
      <c r="M69" s="29">
        <v>5500</v>
      </c>
      <c r="N69" s="29">
        <f t="shared" si="14"/>
        <v>990</v>
      </c>
      <c r="O69" s="29">
        <v>905</v>
      </c>
      <c r="P69" s="29">
        <f t="shared" si="15"/>
        <v>162.9</v>
      </c>
      <c r="Q69" s="29"/>
      <c r="R69" s="29"/>
      <c r="S69" s="29"/>
      <c r="T69" s="29"/>
      <c r="V69" s="19"/>
      <c r="W69" s="20"/>
      <c r="X69" s="21"/>
    </row>
    <row r="70" spans="1:24">
      <c r="A70" s="13">
        <v>57</v>
      </c>
      <c r="B70" s="22">
        <v>642</v>
      </c>
      <c r="C70" s="22" t="s">
        <v>94</v>
      </c>
      <c r="D70" s="60" t="s">
        <v>104</v>
      </c>
      <c r="E70" s="37" t="s">
        <v>26</v>
      </c>
      <c r="F70" s="26">
        <v>18</v>
      </c>
      <c r="G70" s="29">
        <v>8</v>
      </c>
      <c r="H70" s="28">
        <f t="shared" si="0"/>
        <v>144</v>
      </c>
      <c r="I70" s="29">
        <v>20</v>
      </c>
      <c r="J70" s="29">
        <f t="shared" si="12"/>
        <v>360</v>
      </c>
      <c r="K70" s="29">
        <v>20</v>
      </c>
      <c r="L70" s="29">
        <f t="shared" si="13"/>
        <v>360</v>
      </c>
      <c r="M70" s="29">
        <v>20</v>
      </c>
      <c r="N70" s="29">
        <f t="shared" si="14"/>
        <v>360</v>
      </c>
      <c r="O70" s="29">
        <v>3.9</v>
      </c>
      <c r="P70" s="29">
        <f t="shared" si="15"/>
        <v>70.2</v>
      </c>
      <c r="Q70" s="29"/>
      <c r="R70" s="29"/>
      <c r="S70" s="29"/>
      <c r="T70" s="29"/>
      <c r="V70" s="19"/>
      <c r="W70" s="20"/>
      <c r="X70" s="21"/>
    </row>
    <row r="71" spans="1:24">
      <c r="A71" s="13">
        <v>58</v>
      </c>
      <c r="B71" s="22">
        <v>614</v>
      </c>
      <c r="C71" s="22" t="s">
        <v>94</v>
      </c>
      <c r="D71" s="60" t="s">
        <v>72</v>
      </c>
      <c r="E71" s="37" t="s">
        <v>31</v>
      </c>
      <c r="F71" s="26">
        <v>1</v>
      </c>
      <c r="G71" s="29">
        <v>10000</v>
      </c>
      <c r="H71" s="28">
        <f t="shared" si="0"/>
        <v>10000</v>
      </c>
      <c r="I71" s="29">
        <v>1000</v>
      </c>
      <c r="J71" s="29">
        <f t="shared" si="12"/>
        <v>1000</v>
      </c>
      <c r="K71" s="29">
        <v>2500</v>
      </c>
      <c r="L71" s="29">
        <f t="shared" si="13"/>
        <v>2500</v>
      </c>
      <c r="M71" s="29">
        <v>12000</v>
      </c>
      <c r="N71" s="29">
        <f t="shared" si="14"/>
        <v>12000</v>
      </c>
      <c r="O71" s="29">
        <v>6500</v>
      </c>
      <c r="P71" s="29">
        <f t="shared" si="15"/>
        <v>6500</v>
      </c>
      <c r="Q71" s="29"/>
      <c r="R71" s="29"/>
      <c r="S71" s="29"/>
      <c r="T71" s="29"/>
      <c r="V71" s="19"/>
      <c r="W71" s="20"/>
      <c r="X71" s="21"/>
    </row>
    <row r="72" spans="1:24">
      <c r="A72" s="13">
        <v>59</v>
      </c>
      <c r="B72" s="22">
        <v>624</v>
      </c>
      <c r="C72" s="22" t="s">
        <v>94</v>
      </c>
      <c r="D72" s="60" t="s">
        <v>73</v>
      </c>
      <c r="E72" s="37" t="s">
        <v>31</v>
      </c>
      <c r="F72" s="26">
        <v>1</v>
      </c>
      <c r="G72" s="29">
        <v>8500</v>
      </c>
      <c r="H72" s="28">
        <f t="shared" si="0"/>
        <v>8500</v>
      </c>
      <c r="I72" s="29">
        <v>3500</v>
      </c>
      <c r="J72" s="29">
        <f t="shared" si="12"/>
        <v>3500</v>
      </c>
      <c r="K72" s="29">
        <v>5000</v>
      </c>
      <c r="L72" s="29">
        <f t="shared" si="13"/>
        <v>5000</v>
      </c>
      <c r="M72" s="29">
        <v>23500</v>
      </c>
      <c r="N72" s="29">
        <f t="shared" si="14"/>
        <v>23500</v>
      </c>
      <c r="O72" s="29">
        <v>3500</v>
      </c>
      <c r="P72" s="29">
        <f t="shared" si="15"/>
        <v>3500</v>
      </c>
      <c r="Q72" s="29"/>
      <c r="R72" s="29"/>
      <c r="S72" s="29"/>
      <c r="T72" s="29"/>
      <c r="V72" s="19"/>
      <c r="W72" s="20"/>
      <c r="X72" s="21"/>
    </row>
    <row r="73" spans="1:24">
      <c r="A73" s="13">
        <v>60</v>
      </c>
      <c r="B73" s="22">
        <v>103.05</v>
      </c>
      <c r="C73" s="22" t="s">
        <v>94</v>
      </c>
      <c r="D73" s="60" t="s">
        <v>74</v>
      </c>
      <c r="E73" s="37" t="s">
        <v>31</v>
      </c>
      <c r="F73" s="26">
        <v>1</v>
      </c>
      <c r="G73" s="29">
        <v>4600</v>
      </c>
      <c r="H73" s="28">
        <f t="shared" si="0"/>
        <v>4600</v>
      </c>
      <c r="I73" s="29">
        <v>1000</v>
      </c>
      <c r="J73" s="29">
        <f t="shared" si="12"/>
        <v>1000</v>
      </c>
      <c r="K73" s="29">
        <v>5000</v>
      </c>
      <c r="L73" s="29">
        <f t="shared" si="13"/>
        <v>5000</v>
      </c>
      <c r="M73" s="29">
        <v>1500</v>
      </c>
      <c r="N73" s="29">
        <f t="shared" si="14"/>
        <v>1500</v>
      </c>
      <c r="O73" s="29">
        <v>3500</v>
      </c>
      <c r="P73" s="29">
        <f t="shared" si="15"/>
        <v>3500</v>
      </c>
      <c r="Q73" s="29"/>
      <c r="R73" s="29"/>
      <c r="S73" s="29"/>
      <c r="T73" s="29"/>
      <c r="V73" s="19"/>
      <c r="W73" s="20"/>
      <c r="X73" s="21"/>
    </row>
    <row r="74" spans="1:24">
      <c r="A74" s="13"/>
      <c r="B74" s="22"/>
      <c r="C74" s="22"/>
      <c r="D74" s="40" t="s">
        <v>105</v>
      </c>
      <c r="E74" s="37"/>
      <c r="F74" s="26"/>
      <c r="G74" s="29"/>
      <c r="H74" s="33">
        <f>SUM(H61:H73)</f>
        <v>293027</v>
      </c>
      <c r="I74" s="29"/>
      <c r="J74" s="33">
        <f>SUM(J61:J73)</f>
        <v>191869.36</v>
      </c>
      <c r="K74" s="33"/>
      <c r="L74" s="33">
        <f>SUM(L61:L73)</f>
        <v>180342</v>
      </c>
      <c r="M74" s="33"/>
      <c r="N74" s="33">
        <f>SUM(N61:N73)</f>
        <v>271200.3</v>
      </c>
      <c r="O74" s="33"/>
      <c r="P74" s="33">
        <f>SUM(P61:P73)</f>
        <v>327884.60000000003</v>
      </c>
      <c r="Q74" s="29"/>
      <c r="R74" s="29"/>
      <c r="S74" s="29"/>
      <c r="T74" s="29"/>
      <c r="V74" s="19"/>
      <c r="W74" s="20"/>
      <c r="X74" s="21"/>
    </row>
    <row r="75" spans="1:24">
      <c r="A75" s="41"/>
      <c r="B75" s="42"/>
      <c r="C75" s="42"/>
      <c r="D75" s="65"/>
      <c r="E75" s="44"/>
      <c r="F75" s="66"/>
      <c r="G75" s="45"/>
      <c r="H75" s="46"/>
      <c r="I75" s="45"/>
      <c r="J75" s="57">
        <f>((J74-H74)/H74)*100</f>
        <v>-34.521610636562507</v>
      </c>
      <c r="K75" s="57"/>
      <c r="L75" s="57">
        <f>((L74-H74)/H74)*100</f>
        <v>-38.455500687649945</v>
      </c>
      <c r="M75" s="57"/>
      <c r="N75" s="57">
        <f>((N74-H74)/H74)*100</f>
        <v>-7.4486992666204861</v>
      </c>
      <c r="O75" s="57"/>
      <c r="P75" s="57">
        <f>((P74-H74)/H74)*100</f>
        <v>11.895695618492507</v>
      </c>
      <c r="Q75" s="29"/>
      <c r="R75" s="29"/>
      <c r="S75" s="29"/>
      <c r="T75" s="29"/>
      <c r="V75" s="19"/>
      <c r="W75" s="20"/>
      <c r="X75" s="21"/>
    </row>
    <row r="76" spans="1:24">
      <c r="A76" s="8"/>
      <c r="B76" s="14"/>
      <c r="C76" s="14"/>
      <c r="D76" s="67" t="s">
        <v>106</v>
      </c>
      <c r="E76" s="47"/>
      <c r="F76" s="16"/>
      <c r="G76" s="18"/>
      <c r="H76" s="17"/>
      <c r="I76" s="18"/>
      <c r="J76" s="68"/>
      <c r="K76" s="68"/>
      <c r="L76" s="68"/>
      <c r="M76" s="68"/>
      <c r="N76" s="68"/>
      <c r="O76" s="68"/>
      <c r="P76" s="68"/>
      <c r="Q76" s="29"/>
      <c r="R76" s="29"/>
      <c r="S76" s="29"/>
      <c r="T76" s="29"/>
      <c r="V76" s="19"/>
      <c r="W76" s="20"/>
      <c r="X76" s="21"/>
    </row>
    <row r="77" spans="1:24">
      <c r="A77" s="13">
        <v>61</v>
      </c>
      <c r="B77" s="22">
        <v>202</v>
      </c>
      <c r="C77" s="22" t="s">
        <v>107</v>
      </c>
      <c r="D77" s="24" t="s">
        <v>108</v>
      </c>
      <c r="E77" s="25" t="s">
        <v>26</v>
      </c>
      <c r="F77" s="26">
        <v>1380</v>
      </c>
      <c r="G77" s="29">
        <v>10</v>
      </c>
      <c r="H77" s="28">
        <f t="shared" si="0"/>
        <v>13800</v>
      </c>
      <c r="I77" s="29">
        <v>7</v>
      </c>
      <c r="J77" s="29">
        <f t="shared" ref="J77:J91" si="16">(F77*I77)</f>
        <v>9660</v>
      </c>
      <c r="K77" s="29">
        <v>10</v>
      </c>
      <c r="L77" s="29">
        <f t="shared" ref="L77:L91" si="17">(F77*K77)</f>
        <v>13800</v>
      </c>
      <c r="M77" s="29">
        <v>14.4</v>
      </c>
      <c r="N77" s="29">
        <f t="shared" ref="N77:N91" si="18">(F77*M77)</f>
        <v>19872</v>
      </c>
      <c r="O77" s="29">
        <v>14</v>
      </c>
      <c r="P77" s="29">
        <f t="shared" ref="P77:P91" si="19">(F77*O77)</f>
        <v>19320</v>
      </c>
      <c r="Q77" s="29">
        <v>0</v>
      </c>
      <c r="R77" s="29">
        <f t="shared" ref="R77:R90" si="20">(F77*Q77)</f>
        <v>0</v>
      </c>
      <c r="S77" s="29"/>
      <c r="T77" s="29"/>
      <c r="V77" s="19"/>
      <c r="W77" s="20"/>
      <c r="X77" s="21"/>
    </row>
    <row r="78" spans="1:24">
      <c r="A78" s="13">
        <v>62</v>
      </c>
      <c r="B78" s="22">
        <v>253</v>
      </c>
      <c r="C78" s="22" t="s">
        <v>107</v>
      </c>
      <c r="D78" s="24" t="s">
        <v>109</v>
      </c>
      <c r="E78" s="25" t="s">
        <v>18</v>
      </c>
      <c r="F78" s="26">
        <v>571</v>
      </c>
      <c r="G78" s="29">
        <v>350</v>
      </c>
      <c r="H78" s="28">
        <f t="shared" si="0"/>
        <v>199850</v>
      </c>
      <c r="I78" s="29">
        <v>180</v>
      </c>
      <c r="J78" s="29">
        <f t="shared" si="16"/>
        <v>102780</v>
      </c>
      <c r="K78" s="29">
        <v>250</v>
      </c>
      <c r="L78" s="29">
        <f t="shared" si="17"/>
        <v>142750</v>
      </c>
      <c r="M78" s="29">
        <v>345</v>
      </c>
      <c r="N78" s="29">
        <f t="shared" si="18"/>
        <v>196995</v>
      </c>
      <c r="O78" s="29">
        <v>300</v>
      </c>
      <c r="P78" s="29">
        <f t="shared" si="19"/>
        <v>171300</v>
      </c>
      <c r="Q78" s="29">
        <v>0</v>
      </c>
      <c r="R78" s="29">
        <f t="shared" si="20"/>
        <v>0</v>
      </c>
      <c r="S78" s="29"/>
      <c r="T78" s="29"/>
      <c r="V78" s="19"/>
      <c r="W78" s="20"/>
      <c r="X78" s="21"/>
    </row>
    <row r="79" spans="1:24">
      <c r="A79" s="13">
        <v>63</v>
      </c>
      <c r="B79" s="22">
        <v>301</v>
      </c>
      <c r="C79" s="22" t="s">
        <v>107</v>
      </c>
      <c r="D79" s="24" t="s">
        <v>110</v>
      </c>
      <c r="E79" s="25" t="s">
        <v>18</v>
      </c>
      <c r="F79" s="26">
        <v>180</v>
      </c>
      <c r="G79" s="29">
        <v>250</v>
      </c>
      <c r="H79" s="28">
        <f t="shared" si="0"/>
        <v>45000</v>
      </c>
      <c r="I79" s="29">
        <v>120</v>
      </c>
      <c r="J79" s="29">
        <f t="shared" si="16"/>
        <v>21600</v>
      </c>
      <c r="K79" s="29">
        <v>200</v>
      </c>
      <c r="L79" s="29">
        <f t="shared" si="17"/>
        <v>36000</v>
      </c>
      <c r="M79" s="29">
        <v>170</v>
      </c>
      <c r="N79" s="29">
        <f t="shared" si="18"/>
        <v>30600</v>
      </c>
      <c r="O79" s="29">
        <v>235</v>
      </c>
      <c r="P79" s="29">
        <f t="shared" si="19"/>
        <v>42300</v>
      </c>
      <c r="Q79" s="29">
        <v>0</v>
      </c>
      <c r="R79" s="29">
        <f t="shared" si="20"/>
        <v>0</v>
      </c>
      <c r="S79" s="29"/>
      <c r="T79" s="29"/>
      <c r="V79" s="19"/>
      <c r="W79" s="20"/>
      <c r="X79" s="21"/>
    </row>
    <row r="80" spans="1:24">
      <c r="A80" s="13">
        <v>64</v>
      </c>
      <c r="B80" s="22">
        <v>254</v>
      </c>
      <c r="C80" s="22" t="s">
        <v>107</v>
      </c>
      <c r="D80" s="24" t="s">
        <v>111</v>
      </c>
      <c r="E80" s="13" t="s">
        <v>20</v>
      </c>
      <c r="F80" s="26">
        <v>21764</v>
      </c>
      <c r="G80" s="29">
        <v>3</v>
      </c>
      <c r="H80" s="28">
        <f t="shared" si="0"/>
        <v>65292</v>
      </c>
      <c r="I80" s="29">
        <v>2.5</v>
      </c>
      <c r="J80" s="29">
        <f t="shared" si="16"/>
        <v>54410</v>
      </c>
      <c r="K80" s="29">
        <v>1.5</v>
      </c>
      <c r="L80" s="29">
        <f t="shared" si="17"/>
        <v>32646</v>
      </c>
      <c r="M80" s="29">
        <v>2</v>
      </c>
      <c r="N80" s="29">
        <f t="shared" si="18"/>
        <v>43528</v>
      </c>
      <c r="O80" s="29">
        <v>2.5</v>
      </c>
      <c r="P80" s="29">
        <f t="shared" si="19"/>
        <v>54410</v>
      </c>
      <c r="Q80" s="29">
        <v>0</v>
      </c>
      <c r="R80" s="29">
        <f t="shared" si="20"/>
        <v>0</v>
      </c>
      <c r="S80" s="29"/>
      <c r="T80" s="29"/>
      <c r="V80" s="19"/>
      <c r="W80" s="20"/>
      <c r="X80" s="21"/>
    </row>
    <row r="81" spans="1:24">
      <c r="A81" s="13">
        <v>65</v>
      </c>
      <c r="B81" s="22">
        <v>254</v>
      </c>
      <c r="C81" s="22" t="s">
        <v>107</v>
      </c>
      <c r="D81" s="31" t="s">
        <v>112</v>
      </c>
      <c r="E81" s="25" t="s">
        <v>20</v>
      </c>
      <c r="F81" s="26">
        <v>1620</v>
      </c>
      <c r="G81" s="29">
        <v>6</v>
      </c>
      <c r="H81" s="28">
        <f t="shared" si="0"/>
        <v>9720</v>
      </c>
      <c r="I81" s="29">
        <v>3</v>
      </c>
      <c r="J81" s="29">
        <f t="shared" si="16"/>
        <v>4860</v>
      </c>
      <c r="K81" s="29">
        <v>3</v>
      </c>
      <c r="L81" s="29">
        <f t="shared" si="17"/>
        <v>4860</v>
      </c>
      <c r="M81" s="29">
        <v>5.95</v>
      </c>
      <c r="N81" s="29">
        <f t="shared" si="18"/>
        <v>9639</v>
      </c>
      <c r="O81" s="29">
        <v>6</v>
      </c>
      <c r="P81" s="29">
        <f t="shared" si="19"/>
        <v>9720</v>
      </c>
      <c r="Q81" s="29">
        <v>0</v>
      </c>
      <c r="R81" s="29">
        <f t="shared" si="20"/>
        <v>0</v>
      </c>
      <c r="S81" s="29"/>
      <c r="T81" s="29"/>
      <c r="V81" s="19"/>
      <c r="W81" s="20"/>
      <c r="X81" s="21"/>
    </row>
    <row r="82" spans="1:24">
      <c r="A82" s="13">
        <v>66</v>
      </c>
      <c r="B82" s="22">
        <v>407</v>
      </c>
      <c r="C82" s="22" t="s">
        <v>107</v>
      </c>
      <c r="D82" s="39" t="s">
        <v>52</v>
      </c>
      <c r="E82" s="13" t="s">
        <v>22</v>
      </c>
      <c r="F82" s="37">
        <v>1002</v>
      </c>
      <c r="G82" s="29">
        <v>4</v>
      </c>
      <c r="H82" s="28">
        <f t="shared" si="0"/>
        <v>4008</v>
      </c>
      <c r="I82" s="29">
        <v>3</v>
      </c>
      <c r="J82" s="29">
        <f t="shared" si="16"/>
        <v>3006</v>
      </c>
      <c r="K82" s="29">
        <v>3</v>
      </c>
      <c r="L82" s="29">
        <f t="shared" si="17"/>
        <v>3006</v>
      </c>
      <c r="M82" s="29">
        <v>2.25</v>
      </c>
      <c r="N82" s="29">
        <f t="shared" si="18"/>
        <v>2254.5</v>
      </c>
      <c r="O82" s="29">
        <v>4</v>
      </c>
      <c r="P82" s="29">
        <f t="shared" si="19"/>
        <v>4008</v>
      </c>
      <c r="Q82" s="29">
        <v>0</v>
      </c>
      <c r="R82" s="29">
        <f t="shared" si="20"/>
        <v>0</v>
      </c>
      <c r="S82" s="29"/>
      <c r="T82" s="29"/>
      <c r="V82" s="19"/>
      <c r="W82" s="20"/>
      <c r="X82" s="21"/>
    </row>
    <row r="83" spans="1:24">
      <c r="A83" s="13">
        <v>67</v>
      </c>
      <c r="B83" s="22">
        <v>441</v>
      </c>
      <c r="C83" s="22" t="s">
        <v>107</v>
      </c>
      <c r="D83" s="24" t="s">
        <v>113</v>
      </c>
      <c r="E83" s="13" t="s">
        <v>18</v>
      </c>
      <c r="F83" s="37">
        <v>663</v>
      </c>
      <c r="G83" s="29">
        <v>220</v>
      </c>
      <c r="H83" s="28">
        <f t="shared" si="0"/>
        <v>145860</v>
      </c>
      <c r="I83" s="29">
        <v>190</v>
      </c>
      <c r="J83" s="29">
        <f t="shared" si="16"/>
        <v>125970</v>
      </c>
      <c r="K83" s="29">
        <v>190</v>
      </c>
      <c r="L83" s="29">
        <f t="shared" si="17"/>
        <v>125970</v>
      </c>
      <c r="M83" s="29">
        <v>181</v>
      </c>
      <c r="N83" s="29">
        <f t="shared" si="18"/>
        <v>120003</v>
      </c>
      <c r="O83" s="29">
        <v>195</v>
      </c>
      <c r="P83" s="29">
        <f t="shared" si="19"/>
        <v>129285</v>
      </c>
      <c r="Q83" s="29">
        <v>0</v>
      </c>
      <c r="R83" s="29">
        <f t="shared" si="20"/>
        <v>0</v>
      </c>
      <c r="S83" s="29"/>
      <c r="T83" s="29"/>
      <c r="V83" s="19"/>
      <c r="W83" s="20"/>
      <c r="X83" s="21"/>
    </row>
    <row r="84" spans="1:24">
      <c r="A84" s="13">
        <v>68</v>
      </c>
      <c r="B84" s="22">
        <v>441</v>
      </c>
      <c r="C84" s="22" t="s">
        <v>107</v>
      </c>
      <c r="D84" s="24" t="s">
        <v>114</v>
      </c>
      <c r="E84" s="13" t="s">
        <v>18</v>
      </c>
      <c r="F84" s="37">
        <v>862</v>
      </c>
      <c r="G84" s="29">
        <v>220</v>
      </c>
      <c r="H84" s="28">
        <f t="shared" si="0"/>
        <v>189640</v>
      </c>
      <c r="I84" s="29">
        <v>180</v>
      </c>
      <c r="J84" s="29">
        <f t="shared" si="16"/>
        <v>155160</v>
      </c>
      <c r="K84" s="29">
        <v>190</v>
      </c>
      <c r="L84" s="29">
        <f t="shared" si="17"/>
        <v>163780</v>
      </c>
      <c r="M84" s="29">
        <v>187</v>
      </c>
      <c r="N84" s="29">
        <f t="shared" si="18"/>
        <v>161194</v>
      </c>
      <c r="O84" s="29">
        <v>190</v>
      </c>
      <c r="P84" s="29">
        <f t="shared" si="19"/>
        <v>163780</v>
      </c>
      <c r="Q84" s="29">
        <v>0</v>
      </c>
      <c r="R84" s="29">
        <f t="shared" si="20"/>
        <v>0</v>
      </c>
      <c r="S84" s="29"/>
      <c r="T84" s="29"/>
      <c r="V84" s="19"/>
      <c r="W84" s="20"/>
      <c r="X84" s="21"/>
    </row>
    <row r="85" spans="1:24">
      <c r="A85" s="13">
        <v>69</v>
      </c>
      <c r="B85" s="22">
        <v>422</v>
      </c>
      <c r="C85" s="22" t="s">
        <v>107</v>
      </c>
      <c r="D85" s="24" t="s">
        <v>115</v>
      </c>
      <c r="E85" s="13" t="s">
        <v>20</v>
      </c>
      <c r="F85" s="37">
        <v>21794</v>
      </c>
      <c r="G85" s="29">
        <v>1.35</v>
      </c>
      <c r="H85" s="28">
        <f t="shared" si="0"/>
        <v>29421.9</v>
      </c>
      <c r="I85" s="29">
        <v>1.5</v>
      </c>
      <c r="J85" s="29">
        <f t="shared" si="16"/>
        <v>32691</v>
      </c>
      <c r="K85" s="29">
        <v>1.35</v>
      </c>
      <c r="L85" s="29">
        <f t="shared" si="17"/>
        <v>29421.9</v>
      </c>
      <c r="M85" s="29">
        <v>0.4</v>
      </c>
      <c r="N85" s="29">
        <f t="shared" si="18"/>
        <v>8717.6</v>
      </c>
      <c r="O85" s="29">
        <v>1.25</v>
      </c>
      <c r="P85" s="29">
        <f t="shared" si="19"/>
        <v>27242.5</v>
      </c>
      <c r="Q85" s="29">
        <v>0</v>
      </c>
      <c r="R85" s="29">
        <f t="shared" si="20"/>
        <v>0</v>
      </c>
      <c r="S85" s="29"/>
      <c r="T85" s="29"/>
      <c r="V85" s="19"/>
      <c r="W85" s="20"/>
      <c r="X85" s="21"/>
    </row>
    <row r="86" spans="1:24">
      <c r="A86" s="13">
        <v>70</v>
      </c>
      <c r="B86" s="22">
        <v>422</v>
      </c>
      <c r="C86" s="22" t="s">
        <v>107</v>
      </c>
      <c r="D86" s="24" t="s">
        <v>116</v>
      </c>
      <c r="E86" s="13" t="s">
        <v>22</v>
      </c>
      <c r="F86" s="37">
        <v>8796</v>
      </c>
      <c r="G86" s="29">
        <v>3</v>
      </c>
      <c r="H86" s="28">
        <f t="shared" si="0"/>
        <v>26388</v>
      </c>
      <c r="I86" s="29">
        <v>2.7</v>
      </c>
      <c r="J86" s="29">
        <f t="shared" si="16"/>
        <v>23749.200000000001</v>
      </c>
      <c r="K86" s="29">
        <v>2.65</v>
      </c>
      <c r="L86" s="29">
        <f t="shared" si="17"/>
        <v>23309.399999999998</v>
      </c>
      <c r="M86" s="29">
        <v>5</v>
      </c>
      <c r="N86" s="29">
        <f t="shared" si="18"/>
        <v>43980</v>
      </c>
      <c r="O86" s="29">
        <v>2.25</v>
      </c>
      <c r="P86" s="29">
        <f t="shared" si="19"/>
        <v>19791</v>
      </c>
      <c r="Q86" s="29">
        <v>0</v>
      </c>
      <c r="R86" s="29">
        <f t="shared" si="20"/>
        <v>0</v>
      </c>
      <c r="S86" s="29"/>
      <c r="T86" s="29"/>
      <c r="V86" s="19"/>
      <c r="W86" s="20"/>
      <c r="X86" s="21"/>
    </row>
    <row r="87" spans="1:24">
      <c r="A87" s="13">
        <v>71</v>
      </c>
      <c r="B87" s="22">
        <v>609</v>
      </c>
      <c r="C87" s="22" t="s">
        <v>107</v>
      </c>
      <c r="D87" s="24" t="s">
        <v>117</v>
      </c>
      <c r="E87" s="13" t="s">
        <v>26</v>
      </c>
      <c r="F87" s="37">
        <v>1549</v>
      </c>
      <c r="G87" s="29">
        <v>40</v>
      </c>
      <c r="H87" s="28">
        <f t="shared" si="0"/>
        <v>61960</v>
      </c>
      <c r="I87" s="29">
        <v>40</v>
      </c>
      <c r="J87" s="29">
        <f t="shared" si="16"/>
        <v>61960</v>
      </c>
      <c r="K87" s="29">
        <v>54</v>
      </c>
      <c r="L87" s="29">
        <f t="shared" si="17"/>
        <v>83646</v>
      </c>
      <c r="M87" s="29">
        <v>28</v>
      </c>
      <c r="N87" s="29">
        <f t="shared" si="18"/>
        <v>43372</v>
      </c>
      <c r="O87" s="29">
        <v>60</v>
      </c>
      <c r="P87" s="29">
        <f t="shared" si="19"/>
        <v>92940</v>
      </c>
      <c r="Q87" s="29">
        <v>0</v>
      </c>
      <c r="R87" s="29">
        <f t="shared" si="20"/>
        <v>0</v>
      </c>
      <c r="S87" s="29"/>
      <c r="T87" s="29"/>
      <c r="V87" s="19"/>
      <c r="W87" s="20"/>
      <c r="X87" s="21"/>
    </row>
    <row r="88" spans="1:24">
      <c r="A88" s="13">
        <v>72</v>
      </c>
      <c r="B88" s="22">
        <v>617</v>
      </c>
      <c r="C88" s="22" t="s">
        <v>107</v>
      </c>
      <c r="D88" s="24" t="s">
        <v>118</v>
      </c>
      <c r="E88" s="13" t="s">
        <v>18</v>
      </c>
      <c r="F88" s="37">
        <v>50</v>
      </c>
      <c r="G88" s="29">
        <v>95</v>
      </c>
      <c r="H88" s="28">
        <f t="shared" si="0"/>
        <v>4750</v>
      </c>
      <c r="I88" s="29">
        <v>80</v>
      </c>
      <c r="J88" s="29">
        <f t="shared" si="16"/>
        <v>4000</v>
      </c>
      <c r="K88" s="29">
        <v>100</v>
      </c>
      <c r="L88" s="29">
        <f t="shared" si="17"/>
        <v>5000</v>
      </c>
      <c r="M88" s="29">
        <v>122</v>
      </c>
      <c r="N88" s="29">
        <f t="shared" si="18"/>
        <v>6100</v>
      </c>
      <c r="O88" s="29">
        <v>150</v>
      </c>
      <c r="P88" s="29">
        <f t="shared" si="19"/>
        <v>7500</v>
      </c>
      <c r="Q88" s="29">
        <v>0</v>
      </c>
      <c r="R88" s="29">
        <f t="shared" si="20"/>
        <v>0</v>
      </c>
      <c r="S88" s="29"/>
      <c r="T88" s="29"/>
      <c r="V88" s="19"/>
      <c r="W88" s="20"/>
      <c r="X88" s="21"/>
    </row>
    <row r="89" spans="1:24">
      <c r="A89" s="13">
        <v>73</v>
      </c>
      <c r="B89" s="22">
        <v>614</v>
      </c>
      <c r="C89" s="22" t="s">
        <v>107</v>
      </c>
      <c r="D89" s="24" t="s">
        <v>119</v>
      </c>
      <c r="E89" s="13" t="s">
        <v>31</v>
      </c>
      <c r="F89" s="37">
        <v>1</v>
      </c>
      <c r="G89" s="29">
        <v>26200</v>
      </c>
      <c r="H89" s="28">
        <f t="shared" si="0"/>
        <v>26200</v>
      </c>
      <c r="I89" s="29">
        <v>25000</v>
      </c>
      <c r="J89" s="29">
        <f t="shared" si="16"/>
        <v>25000</v>
      </c>
      <c r="K89" s="29">
        <v>20000</v>
      </c>
      <c r="L89" s="29">
        <f t="shared" si="17"/>
        <v>20000</v>
      </c>
      <c r="M89" s="29">
        <v>33000</v>
      </c>
      <c r="N89" s="29">
        <f t="shared" si="18"/>
        <v>33000</v>
      </c>
      <c r="O89" s="29">
        <v>55535</v>
      </c>
      <c r="P89" s="29">
        <f t="shared" si="19"/>
        <v>55535</v>
      </c>
      <c r="Q89" s="29">
        <v>0</v>
      </c>
      <c r="R89" s="29">
        <f t="shared" si="20"/>
        <v>0</v>
      </c>
      <c r="S89" s="29"/>
      <c r="T89" s="29"/>
      <c r="V89" s="19"/>
      <c r="W89" s="20"/>
      <c r="X89" s="21"/>
    </row>
    <row r="90" spans="1:24">
      <c r="A90" s="13">
        <v>74</v>
      </c>
      <c r="B90" s="22">
        <v>624</v>
      </c>
      <c r="C90" s="22" t="s">
        <v>107</v>
      </c>
      <c r="D90" s="24" t="s">
        <v>120</v>
      </c>
      <c r="E90" s="13" t="s">
        <v>31</v>
      </c>
      <c r="F90" s="37">
        <v>1</v>
      </c>
      <c r="G90" s="29">
        <v>18100</v>
      </c>
      <c r="H90" s="28">
        <f t="shared" si="0"/>
        <v>18100</v>
      </c>
      <c r="I90" s="29">
        <v>10000</v>
      </c>
      <c r="J90" s="29">
        <f t="shared" si="16"/>
        <v>10000</v>
      </c>
      <c r="K90" s="29">
        <v>15000</v>
      </c>
      <c r="L90" s="29">
        <f t="shared" si="17"/>
        <v>15000</v>
      </c>
      <c r="M90" s="29">
        <v>34500</v>
      </c>
      <c r="N90" s="29">
        <f t="shared" si="18"/>
        <v>34500</v>
      </c>
      <c r="O90" s="29">
        <v>35000</v>
      </c>
      <c r="P90" s="29">
        <f t="shared" si="19"/>
        <v>35000</v>
      </c>
      <c r="Q90" s="29">
        <v>0</v>
      </c>
      <c r="R90" s="29">
        <f t="shared" si="20"/>
        <v>0</v>
      </c>
      <c r="S90" s="29"/>
      <c r="T90" s="29"/>
      <c r="V90" s="19"/>
      <c r="W90" s="20"/>
      <c r="X90" s="21"/>
    </row>
    <row r="91" spans="1:24">
      <c r="A91" s="13">
        <v>75</v>
      </c>
      <c r="B91" s="22">
        <v>103.05</v>
      </c>
      <c r="C91" s="22" t="s">
        <v>107</v>
      </c>
      <c r="D91" s="60" t="s">
        <v>74</v>
      </c>
      <c r="E91" s="13" t="s">
        <v>31</v>
      </c>
      <c r="F91" s="37">
        <v>1</v>
      </c>
      <c r="G91" s="29">
        <v>9200</v>
      </c>
      <c r="H91" s="28">
        <f t="shared" si="0"/>
        <v>9200</v>
      </c>
      <c r="I91" s="29">
        <v>3000</v>
      </c>
      <c r="J91" s="29">
        <f t="shared" si="16"/>
        <v>3000</v>
      </c>
      <c r="K91" s="29">
        <v>10000</v>
      </c>
      <c r="L91" s="29">
        <f t="shared" si="17"/>
        <v>10000</v>
      </c>
      <c r="M91" s="29">
        <v>1500</v>
      </c>
      <c r="N91" s="29">
        <f t="shared" si="18"/>
        <v>1500</v>
      </c>
      <c r="O91" s="29">
        <v>8500</v>
      </c>
      <c r="P91" s="29">
        <f t="shared" si="19"/>
        <v>8500</v>
      </c>
      <c r="Q91" s="29"/>
      <c r="R91" s="29"/>
      <c r="S91" s="29"/>
      <c r="T91" s="29"/>
      <c r="V91" s="19"/>
      <c r="W91" s="20"/>
      <c r="X91" s="21"/>
    </row>
    <row r="92" spans="1:24">
      <c r="A92" s="13"/>
      <c r="B92" s="22"/>
      <c r="C92" s="22"/>
      <c r="D92" s="40" t="s">
        <v>105</v>
      </c>
      <c r="E92" s="13"/>
      <c r="F92" s="37"/>
      <c r="G92" s="29"/>
      <c r="H92" s="33">
        <f>SUM(H77:H91)</f>
        <v>849189.9</v>
      </c>
      <c r="I92" s="33"/>
      <c r="J92" s="33">
        <f>SUM(J77:J91)</f>
        <v>637846.19999999995</v>
      </c>
      <c r="K92" s="33"/>
      <c r="L92" s="33">
        <f>SUM(L77:L91)</f>
        <v>709189.3</v>
      </c>
      <c r="M92" s="33"/>
      <c r="N92" s="33">
        <f>SUM(N77:N91)</f>
        <v>755255.1</v>
      </c>
      <c r="O92" s="33"/>
      <c r="P92" s="33">
        <f>SUM(P77:P91)</f>
        <v>840631.5</v>
      </c>
      <c r="Q92" s="29"/>
      <c r="R92" s="29"/>
      <c r="S92" s="29"/>
      <c r="T92" s="29"/>
      <c r="V92" s="19"/>
      <c r="W92" s="20"/>
      <c r="X92" s="21"/>
    </row>
    <row r="93" spans="1:24">
      <c r="A93" s="13"/>
      <c r="B93" s="22"/>
      <c r="C93" s="22"/>
      <c r="D93" s="40"/>
      <c r="E93" s="13"/>
      <c r="F93" s="37"/>
      <c r="G93" s="29"/>
      <c r="H93" s="33"/>
      <c r="I93" s="33"/>
      <c r="J93" s="33">
        <f>((J92-H92)/H92)*100</f>
        <v>-24.887684132842377</v>
      </c>
      <c r="K93" s="33"/>
      <c r="L93" s="33">
        <f>((L92-H92)/H92)*100</f>
        <v>-16.486371305169783</v>
      </c>
      <c r="M93" s="33"/>
      <c r="N93" s="33">
        <f>((N92-H92)/H92)*100</f>
        <v>-11.061695387568793</v>
      </c>
      <c r="O93" s="33"/>
      <c r="P93" s="33">
        <f>((P92-H92)/H92)*100</f>
        <v>-1.0078311105678508</v>
      </c>
      <c r="Q93" s="29"/>
      <c r="R93" s="29"/>
      <c r="S93" s="29"/>
      <c r="T93" s="29"/>
      <c r="V93" s="19"/>
      <c r="W93" s="20"/>
      <c r="X93" s="21"/>
    </row>
    <row r="94" spans="1:24">
      <c r="A94" s="13"/>
      <c r="B94" s="22"/>
      <c r="C94" s="22"/>
      <c r="D94" s="59" t="s">
        <v>36</v>
      </c>
      <c r="E94" s="13"/>
      <c r="F94" s="37"/>
      <c r="G94" s="29"/>
      <c r="H94" s="33"/>
      <c r="I94" s="33"/>
      <c r="J94" s="33"/>
      <c r="K94" s="33"/>
      <c r="L94" s="33"/>
      <c r="M94" s="33"/>
      <c r="N94" s="33"/>
      <c r="O94" s="33"/>
      <c r="P94" s="33"/>
      <c r="Q94" s="29"/>
      <c r="R94" s="29"/>
      <c r="S94" s="29"/>
      <c r="T94" s="29"/>
      <c r="V94" s="19"/>
      <c r="W94" s="20"/>
      <c r="X94" s="21"/>
    </row>
    <row r="95" spans="1:24">
      <c r="A95" s="13">
        <v>76</v>
      </c>
      <c r="B95" s="22">
        <v>253</v>
      </c>
      <c r="C95" s="22" t="s">
        <v>36</v>
      </c>
      <c r="D95" s="24" t="s">
        <v>49</v>
      </c>
      <c r="E95" s="13" t="s">
        <v>18</v>
      </c>
      <c r="F95" s="37">
        <v>269</v>
      </c>
      <c r="G95" s="29">
        <v>325</v>
      </c>
      <c r="H95" s="28">
        <f t="shared" si="0"/>
        <v>87425</v>
      </c>
      <c r="I95" s="29">
        <v>180</v>
      </c>
      <c r="J95" s="29">
        <f t="shared" ref="J95:J128" si="21">(F95*I95)</f>
        <v>48420</v>
      </c>
      <c r="K95" s="29">
        <v>250</v>
      </c>
      <c r="L95" s="29">
        <f t="shared" ref="L95:L128" si="22">(F95*K95)</f>
        <v>67250</v>
      </c>
      <c r="M95" s="29">
        <v>310</v>
      </c>
      <c r="N95" s="29">
        <f t="shared" ref="N95:N128" si="23">(F95*M95)</f>
        <v>83390</v>
      </c>
      <c r="O95" s="29">
        <v>250</v>
      </c>
      <c r="P95" s="29">
        <f t="shared" ref="P95:P128" si="24">(F95*O95)</f>
        <v>67250</v>
      </c>
      <c r="Q95" s="29"/>
      <c r="R95" s="29"/>
      <c r="S95" s="29"/>
      <c r="T95" s="29"/>
      <c r="V95" s="19"/>
      <c r="W95" s="20"/>
      <c r="X95" s="21"/>
    </row>
    <row r="96" spans="1:24">
      <c r="A96" s="13">
        <v>77</v>
      </c>
      <c r="B96" s="23">
        <v>254</v>
      </c>
      <c r="C96" s="23" t="s">
        <v>36</v>
      </c>
      <c r="D96" s="39" t="s">
        <v>95</v>
      </c>
      <c r="E96" s="37" t="s">
        <v>20</v>
      </c>
      <c r="F96" s="37">
        <v>9714</v>
      </c>
      <c r="G96" s="29">
        <v>2.75</v>
      </c>
      <c r="H96" s="28">
        <f t="shared" si="0"/>
        <v>26713.5</v>
      </c>
      <c r="I96" s="29">
        <v>3</v>
      </c>
      <c r="J96" s="29">
        <f t="shared" si="21"/>
        <v>29142</v>
      </c>
      <c r="K96" s="29">
        <v>1.8</v>
      </c>
      <c r="L96" s="29">
        <f t="shared" si="22"/>
        <v>17485.2</v>
      </c>
      <c r="M96" s="29">
        <v>2.2000000000000002</v>
      </c>
      <c r="N96" s="29">
        <f t="shared" si="23"/>
        <v>21370.800000000003</v>
      </c>
      <c r="O96" s="29">
        <v>3</v>
      </c>
      <c r="P96" s="29">
        <f t="shared" si="24"/>
        <v>29142</v>
      </c>
      <c r="Q96" s="29">
        <v>0</v>
      </c>
      <c r="R96" s="29">
        <f t="shared" ref="R96:R124" si="25">(F96*Q96)</f>
        <v>0</v>
      </c>
      <c r="S96" s="29"/>
      <c r="T96" s="29"/>
      <c r="V96" s="19"/>
      <c r="W96" s="20"/>
      <c r="X96" s="21"/>
    </row>
    <row r="97" spans="1:24">
      <c r="A97" s="13">
        <v>78</v>
      </c>
      <c r="B97" s="23">
        <v>304</v>
      </c>
      <c r="C97" s="23" t="s">
        <v>36</v>
      </c>
      <c r="D97" s="39" t="s">
        <v>121</v>
      </c>
      <c r="E97" s="37" t="s">
        <v>18</v>
      </c>
      <c r="F97" s="37">
        <v>10</v>
      </c>
      <c r="G97" s="29">
        <v>80</v>
      </c>
      <c r="H97" s="28">
        <f t="shared" si="0"/>
        <v>800</v>
      </c>
      <c r="I97" s="29">
        <v>60</v>
      </c>
      <c r="J97" s="29">
        <f t="shared" si="21"/>
        <v>600</v>
      </c>
      <c r="K97" s="29">
        <v>100</v>
      </c>
      <c r="L97" s="29">
        <f t="shared" si="22"/>
        <v>1000</v>
      </c>
      <c r="M97" s="29">
        <v>140</v>
      </c>
      <c r="N97" s="29">
        <f t="shared" si="23"/>
        <v>1400</v>
      </c>
      <c r="O97" s="29">
        <v>40</v>
      </c>
      <c r="P97" s="29">
        <f t="shared" si="24"/>
        <v>400</v>
      </c>
      <c r="Q97" s="29">
        <v>0</v>
      </c>
      <c r="R97" s="29">
        <f t="shared" si="25"/>
        <v>0</v>
      </c>
      <c r="S97" s="29"/>
      <c r="T97" s="29"/>
      <c r="V97" s="19"/>
      <c r="W97" s="20"/>
      <c r="X97" s="21"/>
    </row>
    <row r="98" spans="1:24">
      <c r="A98" s="13">
        <v>79</v>
      </c>
      <c r="B98" s="23">
        <v>407</v>
      </c>
      <c r="C98" s="23" t="s">
        <v>36</v>
      </c>
      <c r="D98" s="39" t="s">
        <v>52</v>
      </c>
      <c r="E98" s="37" t="s">
        <v>22</v>
      </c>
      <c r="F98" s="37">
        <v>390</v>
      </c>
      <c r="G98" s="29">
        <v>3.5</v>
      </c>
      <c r="H98" s="28">
        <f t="shared" si="0"/>
        <v>1365</v>
      </c>
      <c r="I98" s="29">
        <v>3</v>
      </c>
      <c r="J98" s="29">
        <f t="shared" si="21"/>
        <v>1170</v>
      </c>
      <c r="K98" s="29">
        <v>3</v>
      </c>
      <c r="L98" s="29">
        <f t="shared" si="22"/>
        <v>1170</v>
      </c>
      <c r="M98" s="29">
        <v>2.25</v>
      </c>
      <c r="N98" s="29">
        <f t="shared" si="23"/>
        <v>877.5</v>
      </c>
      <c r="O98" s="29">
        <v>4</v>
      </c>
      <c r="P98" s="29">
        <f t="shared" si="24"/>
        <v>1560</v>
      </c>
      <c r="Q98" s="29">
        <v>0</v>
      </c>
      <c r="R98" s="29">
        <f t="shared" si="25"/>
        <v>0</v>
      </c>
      <c r="S98" s="29"/>
      <c r="T98" s="29"/>
      <c r="V98" s="19"/>
      <c r="W98" s="20"/>
      <c r="X98" s="21"/>
    </row>
    <row r="99" spans="1:24">
      <c r="A99" s="13">
        <v>80</v>
      </c>
      <c r="B99" s="23">
        <v>422</v>
      </c>
      <c r="C99" s="23" t="s">
        <v>36</v>
      </c>
      <c r="D99" s="39" t="s">
        <v>122</v>
      </c>
      <c r="E99" s="37" t="s">
        <v>20</v>
      </c>
      <c r="F99" s="37">
        <v>9714</v>
      </c>
      <c r="G99" s="29">
        <v>1.5</v>
      </c>
      <c r="H99" s="28">
        <f t="shared" si="0"/>
        <v>14571</v>
      </c>
      <c r="I99" s="29">
        <v>1.3</v>
      </c>
      <c r="J99" s="29">
        <f t="shared" si="21"/>
        <v>12628.2</v>
      </c>
      <c r="K99" s="29">
        <v>1.35</v>
      </c>
      <c r="L99" s="29">
        <f t="shared" si="22"/>
        <v>13113.900000000001</v>
      </c>
      <c r="M99" s="29">
        <v>0.4</v>
      </c>
      <c r="N99" s="29">
        <f t="shared" si="23"/>
        <v>3885.6000000000004</v>
      </c>
      <c r="O99" s="29">
        <v>1.25</v>
      </c>
      <c r="P99" s="29">
        <f t="shared" si="24"/>
        <v>12142.5</v>
      </c>
      <c r="Q99" s="29">
        <v>0</v>
      </c>
      <c r="R99" s="29">
        <f t="shared" si="25"/>
        <v>0</v>
      </c>
      <c r="S99" s="29"/>
      <c r="T99" s="29"/>
      <c r="V99" s="19"/>
      <c r="W99" s="20"/>
      <c r="X99" s="21"/>
    </row>
    <row r="100" spans="1:24">
      <c r="A100" s="13">
        <v>81</v>
      </c>
      <c r="B100" s="23">
        <v>422</v>
      </c>
      <c r="C100" s="23" t="s">
        <v>36</v>
      </c>
      <c r="D100" s="39" t="s">
        <v>123</v>
      </c>
      <c r="E100" s="37" t="s">
        <v>22</v>
      </c>
      <c r="F100" s="37">
        <v>3896</v>
      </c>
      <c r="G100" s="29">
        <v>3</v>
      </c>
      <c r="H100" s="28">
        <f t="shared" si="0"/>
        <v>11688</v>
      </c>
      <c r="I100" s="29">
        <v>2.5</v>
      </c>
      <c r="J100" s="29">
        <f t="shared" si="21"/>
        <v>9740</v>
      </c>
      <c r="K100" s="29">
        <v>2.65</v>
      </c>
      <c r="L100" s="29">
        <f t="shared" si="22"/>
        <v>10324.4</v>
      </c>
      <c r="M100" s="29">
        <v>5</v>
      </c>
      <c r="N100" s="29">
        <f t="shared" si="23"/>
        <v>19480</v>
      </c>
      <c r="O100" s="29">
        <v>2.25</v>
      </c>
      <c r="P100" s="29">
        <f t="shared" si="24"/>
        <v>8766</v>
      </c>
      <c r="Q100" s="29">
        <v>0</v>
      </c>
      <c r="R100" s="29">
        <f t="shared" si="25"/>
        <v>0</v>
      </c>
      <c r="S100" s="29"/>
      <c r="T100" s="29"/>
      <c r="V100" s="19"/>
      <c r="W100" s="20"/>
      <c r="X100" s="21"/>
    </row>
    <row r="101" spans="1:24">
      <c r="A101" s="13">
        <v>82</v>
      </c>
      <c r="B101" s="23">
        <v>423</v>
      </c>
      <c r="C101" s="23" t="s">
        <v>36</v>
      </c>
      <c r="D101" s="39" t="s">
        <v>124</v>
      </c>
      <c r="E101" s="37" t="s">
        <v>20</v>
      </c>
      <c r="F101" s="37">
        <v>9714</v>
      </c>
      <c r="G101" s="29">
        <v>0.45</v>
      </c>
      <c r="H101" s="28">
        <f t="shared" si="0"/>
        <v>4371.3</v>
      </c>
      <c r="I101" s="29">
        <v>0.6</v>
      </c>
      <c r="J101" s="29">
        <f t="shared" si="21"/>
        <v>5828.4</v>
      </c>
      <c r="K101" s="29">
        <v>1</v>
      </c>
      <c r="L101" s="29">
        <f t="shared" si="22"/>
        <v>9714</v>
      </c>
      <c r="M101" s="29">
        <v>1.1000000000000001</v>
      </c>
      <c r="N101" s="29">
        <f t="shared" si="23"/>
        <v>10685.400000000001</v>
      </c>
      <c r="O101" s="29">
        <v>1.25</v>
      </c>
      <c r="P101" s="29">
        <f t="shared" si="24"/>
        <v>12142.5</v>
      </c>
      <c r="Q101" s="29">
        <v>0</v>
      </c>
      <c r="R101" s="29">
        <f t="shared" si="25"/>
        <v>0</v>
      </c>
      <c r="S101" s="29"/>
      <c r="T101" s="29"/>
      <c r="V101" s="19"/>
      <c r="W101" s="20"/>
      <c r="X101" s="21"/>
    </row>
    <row r="102" spans="1:24">
      <c r="A102" s="13">
        <v>83</v>
      </c>
      <c r="B102" s="23">
        <v>441</v>
      </c>
      <c r="C102" s="23" t="s">
        <v>36</v>
      </c>
      <c r="D102" s="39" t="s">
        <v>125</v>
      </c>
      <c r="E102" s="37" t="s">
        <v>18</v>
      </c>
      <c r="F102" s="37">
        <v>375</v>
      </c>
      <c r="G102" s="29">
        <v>210</v>
      </c>
      <c r="H102" s="28">
        <f t="shared" si="0"/>
        <v>78750</v>
      </c>
      <c r="I102" s="29">
        <v>200</v>
      </c>
      <c r="J102" s="29">
        <f t="shared" si="21"/>
        <v>75000</v>
      </c>
      <c r="K102" s="29">
        <v>180</v>
      </c>
      <c r="L102" s="29">
        <f t="shared" si="22"/>
        <v>67500</v>
      </c>
      <c r="M102" s="29">
        <v>182</v>
      </c>
      <c r="N102" s="29">
        <f t="shared" si="23"/>
        <v>68250</v>
      </c>
      <c r="O102" s="29">
        <v>180</v>
      </c>
      <c r="P102" s="29">
        <f t="shared" si="24"/>
        <v>67500</v>
      </c>
      <c r="Q102" s="29">
        <v>0</v>
      </c>
      <c r="R102" s="29">
        <f t="shared" si="25"/>
        <v>0</v>
      </c>
      <c r="S102" s="29"/>
      <c r="T102" s="29"/>
      <c r="V102" s="19"/>
      <c r="W102" s="20"/>
      <c r="X102" s="21"/>
    </row>
    <row r="103" spans="1:24">
      <c r="A103" s="13">
        <v>84</v>
      </c>
      <c r="B103" s="23">
        <v>441</v>
      </c>
      <c r="C103" s="23" t="s">
        <v>36</v>
      </c>
      <c r="D103" s="39" t="s">
        <v>126</v>
      </c>
      <c r="E103" s="37" t="s">
        <v>18</v>
      </c>
      <c r="F103" s="37">
        <v>375</v>
      </c>
      <c r="G103" s="29">
        <v>210</v>
      </c>
      <c r="H103" s="28">
        <f t="shared" si="0"/>
        <v>78750</v>
      </c>
      <c r="I103" s="29">
        <v>200</v>
      </c>
      <c r="J103" s="29">
        <f t="shared" si="21"/>
        <v>75000</v>
      </c>
      <c r="K103" s="29">
        <v>190</v>
      </c>
      <c r="L103" s="29">
        <f t="shared" si="22"/>
        <v>71250</v>
      </c>
      <c r="M103" s="29">
        <v>196</v>
      </c>
      <c r="N103" s="29">
        <f t="shared" si="23"/>
        <v>73500</v>
      </c>
      <c r="O103" s="29">
        <v>195</v>
      </c>
      <c r="P103" s="29">
        <f t="shared" si="24"/>
        <v>73125</v>
      </c>
      <c r="Q103" s="29">
        <v>0</v>
      </c>
      <c r="R103" s="29">
        <f t="shared" si="25"/>
        <v>0</v>
      </c>
      <c r="S103" s="29"/>
      <c r="T103" s="29"/>
      <c r="V103" s="19"/>
      <c r="W103" s="20"/>
      <c r="X103" s="21"/>
    </row>
    <row r="104" spans="1:24">
      <c r="A104" s="13">
        <v>85</v>
      </c>
      <c r="B104" s="23">
        <v>614</v>
      </c>
      <c r="C104" s="23" t="s">
        <v>36</v>
      </c>
      <c r="D104" s="39" t="s">
        <v>72</v>
      </c>
      <c r="E104" s="37" t="s">
        <v>31</v>
      </c>
      <c r="F104" s="37">
        <v>1</v>
      </c>
      <c r="G104" s="29">
        <v>6500</v>
      </c>
      <c r="H104" s="28">
        <f t="shared" si="0"/>
        <v>6500</v>
      </c>
      <c r="I104" s="29">
        <v>8000</v>
      </c>
      <c r="J104" s="29">
        <f t="shared" si="21"/>
        <v>8000</v>
      </c>
      <c r="K104" s="29">
        <v>7500</v>
      </c>
      <c r="L104" s="29">
        <f t="shared" si="22"/>
        <v>7500</v>
      </c>
      <c r="M104" s="29">
        <v>10000</v>
      </c>
      <c r="N104" s="29">
        <f t="shared" si="23"/>
        <v>10000</v>
      </c>
      <c r="O104" s="29">
        <v>11500</v>
      </c>
      <c r="P104" s="29">
        <f t="shared" si="24"/>
        <v>11500</v>
      </c>
      <c r="Q104" s="29">
        <v>0</v>
      </c>
      <c r="R104" s="29">
        <f t="shared" si="25"/>
        <v>0</v>
      </c>
      <c r="S104" s="29"/>
      <c r="T104" s="29"/>
      <c r="V104" s="19"/>
      <c r="W104" s="20"/>
      <c r="X104" s="21"/>
    </row>
    <row r="105" spans="1:24">
      <c r="A105" s="13">
        <v>86</v>
      </c>
      <c r="B105" s="23">
        <v>624</v>
      </c>
      <c r="C105" s="23" t="s">
        <v>36</v>
      </c>
      <c r="D105" s="39" t="s">
        <v>73</v>
      </c>
      <c r="E105" s="37" t="s">
        <v>31</v>
      </c>
      <c r="F105" s="37">
        <v>1</v>
      </c>
      <c r="G105" s="29">
        <v>5000</v>
      </c>
      <c r="H105" s="28">
        <f t="shared" si="0"/>
        <v>5000</v>
      </c>
      <c r="I105" s="29">
        <v>3500</v>
      </c>
      <c r="J105" s="29">
        <f t="shared" si="21"/>
        <v>3500</v>
      </c>
      <c r="K105" s="29">
        <v>5000</v>
      </c>
      <c r="L105" s="29">
        <f t="shared" si="22"/>
        <v>5000</v>
      </c>
      <c r="M105" s="29">
        <v>18500</v>
      </c>
      <c r="N105" s="29">
        <f t="shared" si="23"/>
        <v>18500</v>
      </c>
      <c r="O105" s="29">
        <v>7500</v>
      </c>
      <c r="P105" s="29">
        <f t="shared" si="24"/>
        <v>7500</v>
      </c>
      <c r="Q105" s="29">
        <v>0</v>
      </c>
      <c r="R105" s="29">
        <f t="shared" si="25"/>
        <v>0</v>
      </c>
      <c r="S105" s="29"/>
      <c r="T105" s="29"/>
      <c r="V105" s="19"/>
      <c r="W105" s="20"/>
      <c r="X105" s="21"/>
    </row>
    <row r="106" spans="1:24">
      <c r="A106" s="13">
        <v>87</v>
      </c>
      <c r="B106" s="23">
        <v>103.05</v>
      </c>
      <c r="C106" s="23" t="s">
        <v>36</v>
      </c>
      <c r="D106" s="39" t="s">
        <v>74</v>
      </c>
      <c r="E106" s="37" t="s">
        <v>31</v>
      </c>
      <c r="F106" s="37">
        <v>1</v>
      </c>
      <c r="G106" s="29">
        <v>3300</v>
      </c>
      <c r="H106" s="28">
        <f t="shared" si="0"/>
        <v>3300</v>
      </c>
      <c r="I106" s="29">
        <v>2000</v>
      </c>
      <c r="J106" s="29">
        <f t="shared" si="21"/>
        <v>2000</v>
      </c>
      <c r="K106" s="29">
        <v>2500</v>
      </c>
      <c r="L106" s="29">
        <f t="shared" si="22"/>
        <v>2500</v>
      </c>
      <c r="M106" s="29">
        <v>1000</v>
      </c>
      <c r="N106" s="29">
        <f t="shared" si="23"/>
        <v>1000</v>
      </c>
      <c r="O106" s="29">
        <v>3500</v>
      </c>
      <c r="P106" s="29">
        <f t="shared" si="24"/>
        <v>3500</v>
      </c>
      <c r="Q106" s="29">
        <v>0</v>
      </c>
      <c r="R106" s="29">
        <f t="shared" si="25"/>
        <v>0</v>
      </c>
      <c r="S106" s="29"/>
      <c r="T106" s="29"/>
      <c r="V106" s="19"/>
      <c r="W106" s="20"/>
      <c r="X106" s="21"/>
    </row>
    <row r="107" spans="1:24">
      <c r="A107" s="13"/>
      <c r="B107" s="23"/>
      <c r="C107" s="23"/>
      <c r="D107" s="40" t="s">
        <v>37</v>
      </c>
      <c r="E107" s="37"/>
      <c r="F107" s="37"/>
      <c r="G107" s="29"/>
      <c r="H107" s="33">
        <f>SUM(H95:H106)</f>
        <v>319233.8</v>
      </c>
      <c r="I107" s="29"/>
      <c r="J107" s="33">
        <f>SUM(J95:J106)</f>
        <v>271028.59999999998</v>
      </c>
      <c r="K107" s="29"/>
      <c r="L107" s="33">
        <f>SUM(L95:L106)</f>
        <v>273807.5</v>
      </c>
      <c r="M107" s="29"/>
      <c r="N107" s="33">
        <f>SUM(N95:N106)</f>
        <v>312339.30000000005</v>
      </c>
      <c r="O107" s="29"/>
      <c r="P107" s="29">
        <f>SUM(P95:P106)</f>
        <v>294528</v>
      </c>
      <c r="Q107" s="29"/>
      <c r="R107" s="29"/>
      <c r="S107" s="29"/>
      <c r="T107" s="29"/>
      <c r="V107" s="19"/>
      <c r="W107" s="20"/>
      <c r="X107" s="21"/>
    </row>
    <row r="108" spans="1:24">
      <c r="A108" s="13"/>
      <c r="B108" s="23"/>
      <c r="C108" s="23"/>
      <c r="D108" s="39"/>
      <c r="E108" s="37"/>
      <c r="F108" s="37"/>
      <c r="G108" s="29"/>
      <c r="H108" s="28"/>
      <c r="I108" s="29"/>
      <c r="J108" s="33">
        <f>((J107-H107)/H107)*100</f>
        <v>-15.100280734684112</v>
      </c>
      <c r="K108" s="29"/>
      <c r="L108" s="33">
        <f>((L107-H107)/H107)*100</f>
        <v>-14.229790203919507</v>
      </c>
      <c r="M108" s="29"/>
      <c r="N108" s="33">
        <f>((N107-H107)/H107)*100</f>
        <v>-2.1597023874038221</v>
      </c>
      <c r="O108" s="29"/>
      <c r="P108" s="33">
        <f>((P107-H107)/H107)*100</f>
        <v>-7.7390927902997699</v>
      </c>
      <c r="Q108" s="29"/>
      <c r="R108" s="29"/>
      <c r="S108" s="29"/>
      <c r="T108" s="29"/>
      <c r="V108" s="19"/>
      <c r="W108" s="20"/>
      <c r="X108" s="21"/>
    </row>
    <row r="109" spans="1:24">
      <c r="A109" s="13"/>
      <c r="B109" s="23"/>
      <c r="C109" s="23"/>
      <c r="D109" s="59" t="s">
        <v>127</v>
      </c>
      <c r="E109" s="37"/>
      <c r="F109" s="37"/>
      <c r="G109" s="29"/>
      <c r="H109" s="28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V109" s="19"/>
      <c r="W109" s="20"/>
      <c r="X109" s="21"/>
    </row>
    <row r="110" spans="1:24">
      <c r="A110" s="13">
        <v>88</v>
      </c>
      <c r="B110" s="23">
        <v>252</v>
      </c>
      <c r="C110" s="23" t="s">
        <v>128</v>
      </c>
      <c r="D110" s="39" t="s">
        <v>129</v>
      </c>
      <c r="E110" s="37" t="s">
        <v>20</v>
      </c>
      <c r="F110" s="37">
        <v>988</v>
      </c>
      <c r="G110" s="29">
        <v>100</v>
      </c>
      <c r="H110" s="28">
        <f t="shared" si="0"/>
        <v>98800</v>
      </c>
      <c r="I110" s="29">
        <v>70</v>
      </c>
      <c r="J110" s="29">
        <f t="shared" si="21"/>
        <v>69160</v>
      </c>
      <c r="K110" s="29">
        <v>60</v>
      </c>
      <c r="L110" s="29">
        <f t="shared" si="22"/>
        <v>59280</v>
      </c>
      <c r="M110" s="29">
        <v>77</v>
      </c>
      <c r="N110" s="29">
        <f t="shared" si="23"/>
        <v>76076</v>
      </c>
      <c r="O110" s="29">
        <v>100</v>
      </c>
      <c r="P110" s="29">
        <f t="shared" si="24"/>
        <v>98800</v>
      </c>
      <c r="Q110" s="29">
        <v>0</v>
      </c>
      <c r="R110" s="29">
        <f t="shared" si="25"/>
        <v>0</v>
      </c>
      <c r="S110" s="29"/>
      <c r="T110" s="29"/>
      <c r="V110" s="19"/>
      <c r="W110" s="20"/>
      <c r="X110" s="21"/>
    </row>
    <row r="111" spans="1:24">
      <c r="A111" s="13">
        <v>89</v>
      </c>
      <c r="B111" s="23">
        <v>252</v>
      </c>
      <c r="C111" s="23" t="s">
        <v>128</v>
      </c>
      <c r="D111" s="39" t="s">
        <v>130</v>
      </c>
      <c r="E111" s="37" t="s">
        <v>26</v>
      </c>
      <c r="F111" s="37">
        <v>1500</v>
      </c>
      <c r="G111" s="29">
        <v>3</v>
      </c>
      <c r="H111" s="28">
        <f t="shared" si="0"/>
        <v>4500</v>
      </c>
      <c r="I111" s="29">
        <v>2</v>
      </c>
      <c r="J111" s="29">
        <f t="shared" si="21"/>
        <v>3000</v>
      </c>
      <c r="K111" s="29">
        <v>3</v>
      </c>
      <c r="L111" s="29">
        <f t="shared" si="22"/>
        <v>4500</v>
      </c>
      <c r="M111" s="29">
        <v>3.75</v>
      </c>
      <c r="N111" s="29">
        <f t="shared" si="23"/>
        <v>5625</v>
      </c>
      <c r="O111" s="29">
        <v>1</v>
      </c>
      <c r="P111" s="29">
        <f t="shared" si="24"/>
        <v>1500</v>
      </c>
      <c r="Q111" s="29">
        <v>0</v>
      </c>
      <c r="R111" s="29">
        <f t="shared" si="25"/>
        <v>0</v>
      </c>
      <c r="S111" s="29"/>
      <c r="T111" s="29"/>
      <c r="V111" s="19"/>
      <c r="W111" s="20"/>
      <c r="X111" s="21"/>
    </row>
    <row r="112" spans="1:24">
      <c r="A112" s="13">
        <v>90</v>
      </c>
      <c r="B112" s="23">
        <v>253</v>
      </c>
      <c r="C112" s="23" t="s">
        <v>128</v>
      </c>
      <c r="D112" s="39" t="s">
        <v>131</v>
      </c>
      <c r="E112" s="37" t="s">
        <v>18</v>
      </c>
      <c r="F112" s="37">
        <v>446</v>
      </c>
      <c r="G112" s="29">
        <v>350</v>
      </c>
      <c r="H112" s="28">
        <f t="shared" si="0"/>
        <v>156100</v>
      </c>
      <c r="I112" s="29">
        <v>180</v>
      </c>
      <c r="J112" s="29">
        <f t="shared" si="21"/>
        <v>80280</v>
      </c>
      <c r="K112" s="29">
        <v>250</v>
      </c>
      <c r="L112" s="29">
        <f t="shared" si="22"/>
        <v>111500</v>
      </c>
      <c r="M112" s="29">
        <v>320</v>
      </c>
      <c r="N112" s="29">
        <f t="shared" si="23"/>
        <v>142720</v>
      </c>
      <c r="O112" s="29">
        <v>265</v>
      </c>
      <c r="P112" s="29">
        <f t="shared" si="24"/>
        <v>118190</v>
      </c>
      <c r="Q112" s="29">
        <v>0</v>
      </c>
      <c r="R112" s="29">
        <f t="shared" si="25"/>
        <v>0</v>
      </c>
      <c r="S112" s="29"/>
      <c r="T112" s="29"/>
      <c r="V112" s="19"/>
      <c r="W112" s="20"/>
      <c r="X112" s="21"/>
    </row>
    <row r="113" spans="1:24">
      <c r="A113" s="13">
        <v>91</v>
      </c>
      <c r="B113" s="23">
        <v>254</v>
      </c>
      <c r="C113" s="23" t="s">
        <v>128</v>
      </c>
      <c r="D113" s="24" t="s">
        <v>132</v>
      </c>
      <c r="E113" s="25" t="s">
        <v>20</v>
      </c>
      <c r="F113" s="37">
        <v>31450</v>
      </c>
      <c r="G113" s="29">
        <v>4</v>
      </c>
      <c r="H113" s="28">
        <f t="shared" si="0"/>
        <v>125800</v>
      </c>
      <c r="I113" s="29">
        <v>3</v>
      </c>
      <c r="J113" s="29">
        <f t="shared" si="21"/>
        <v>94350</v>
      </c>
      <c r="K113" s="29">
        <v>1.8</v>
      </c>
      <c r="L113" s="29">
        <f t="shared" si="22"/>
        <v>56610</v>
      </c>
      <c r="M113" s="29">
        <v>2</v>
      </c>
      <c r="N113" s="29">
        <f t="shared" si="23"/>
        <v>62900</v>
      </c>
      <c r="O113" s="29">
        <v>3</v>
      </c>
      <c r="P113" s="29">
        <f t="shared" si="24"/>
        <v>94350</v>
      </c>
      <c r="Q113" s="29">
        <v>0</v>
      </c>
      <c r="R113" s="29">
        <f t="shared" si="25"/>
        <v>0</v>
      </c>
      <c r="S113" s="29"/>
      <c r="T113" s="29"/>
      <c r="V113" s="19"/>
      <c r="W113" s="20"/>
      <c r="X113" s="21"/>
    </row>
    <row r="114" spans="1:24">
      <c r="A114" s="13">
        <v>92</v>
      </c>
      <c r="B114" s="23">
        <v>623</v>
      </c>
      <c r="C114" s="23" t="s">
        <v>128</v>
      </c>
      <c r="D114" s="39" t="s">
        <v>133</v>
      </c>
      <c r="E114" s="37" t="s">
        <v>21</v>
      </c>
      <c r="F114" s="37">
        <v>26</v>
      </c>
      <c r="G114" s="29">
        <v>1500</v>
      </c>
      <c r="H114" s="28">
        <f t="shared" si="0"/>
        <v>39000</v>
      </c>
      <c r="I114" s="29">
        <v>300</v>
      </c>
      <c r="J114" s="29">
        <f t="shared" si="21"/>
        <v>7800</v>
      </c>
      <c r="K114" s="29">
        <v>1200</v>
      </c>
      <c r="L114" s="29">
        <f t="shared" si="22"/>
        <v>31200</v>
      </c>
      <c r="M114" s="29">
        <v>100</v>
      </c>
      <c r="N114" s="29">
        <f t="shared" si="23"/>
        <v>2600</v>
      </c>
      <c r="O114" s="29">
        <v>975</v>
      </c>
      <c r="P114" s="29">
        <f t="shared" si="24"/>
        <v>25350</v>
      </c>
      <c r="Q114" s="29">
        <v>0</v>
      </c>
      <c r="R114" s="29">
        <f t="shared" si="25"/>
        <v>0</v>
      </c>
      <c r="S114" s="29"/>
      <c r="T114" s="29"/>
      <c r="V114" s="19"/>
      <c r="W114" s="20"/>
      <c r="X114" s="21"/>
    </row>
    <row r="115" spans="1:24">
      <c r="A115" s="13">
        <v>93</v>
      </c>
      <c r="B115" s="23">
        <v>407</v>
      </c>
      <c r="C115" s="23" t="s">
        <v>128</v>
      </c>
      <c r="D115" s="39" t="s">
        <v>52</v>
      </c>
      <c r="E115" s="37" t="s">
        <v>22</v>
      </c>
      <c r="F115" s="37">
        <v>1270</v>
      </c>
      <c r="G115" s="29">
        <v>3.5</v>
      </c>
      <c r="H115" s="28">
        <f t="shared" ref="H115:H128" si="26">(G115*F115)</f>
        <v>4445</v>
      </c>
      <c r="I115" s="29">
        <v>3</v>
      </c>
      <c r="J115" s="29">
        <f t="shared" si="21"/>
        <v>3810</v>
      </c>
      <c r="K115" s="29">
        <v>3</v>
      </c>
      <c r="L115" s="29">
        <f t="shared" si="22"/>
        <v>3810</v>
      </c>
      <c r="M115" s="29">
        <v>2.25</v>
      </c>
      <c r="N115" s="29">
        <f t="shared" si="23"/>
        <v>2857.5</v>
      </c>
      <c r="O115" s="29">
        <v>4</v>
      </c>
      <c r="P115" s="29">
        <f t="shared" si="24"/>
        <v>5080</v>
      </c>
      <c r="Q115" s="29">
        <v>0</v>
      </c>
      <c r="R115" s="29">
        <f t="shared" si="25"/>
        <v>0</v>
      </c>
      <c r="S115" s="29"/>
      <c r="T115" s="29"/>
      <c r="V115" s="19"/>
      <c r="W115" s="20"/>
      <c r="X115" s="21"/>
    </row>
    <row r="116" spans="1:24">
      <c r="A116" s="13">
        <v>94</v>
      </c>
      <c r="B116" s="23">
        <v>441</v>
      </c>
      <c r="C116" s="23" t="s">
        <v>128</v>
      </c>
      <c r="D116" s="39" t="s">
        <v>134</v>
      </c>
      <c r="E116" s="37" t="s">
        <v>18</v>
      </c>
      <c r="F116" s="37">
        <v>988</v>
      </c>
      <c r="G116" s="29">
        <v>230</v>
      </c>
      <c r="H116" s="28">
        <f t="shared" si="26"/>
        <v>227240</v>
      </c>
      <c r="I116" s="29">
        <v>200</v>
      </c>
      <c r="J116" s="29">
        <f t="shared" si="21"/>
        <v>197600</v>
      </c>
      <c r="K116" s="29">
        <v>198</v>
      </c>
      <c r="L116" s="29">
        <f t="shared" si="22"/>
        <v>195624</v>
      </c>
      <c r="M116" s="29">
        <v>183</v>
      </c>
      <c r="N116" s="29">
        <f t="shared" si="23"/>
        <v>180804</v>
      </c>
      <c r="O116" s="29">
        <v>180</v>
      </c>
      <c r="P116" s="29">
        <f t="shared" si="24"/>
        <v>177840</v>
      </c>
      <c r="Q116" s="29">
        <v>0</v>
      </c>
      <c r="R116" s="29">
        <f t="shared" si="25"/>
        <v>0</v>
      </c>
      <c r="S116" s="29"/>
      <c r="T116" s="29"/>
      <c r="V116" s="19"/>
      <c r="W116" s="20"/>
      <c r="X116" s="21"/>
    </row>
    <row r="117" spans="1:24">
      <c r="A117" s="13">
        <v>95</v>
      </c>
      <c r="B117" s="23">
        <v>441</v>
      </c>
      <c r="C117" s="23" t="s">
        <v>128</v>
      </c>
      <c r="D117" s="39" t="s">
        <v>135</v>
      </c>
      <c r="E117" s="37" t="s">
        <v>18</v>
      </c>
      <c r="F117" s="37">
        <v>1288</v>
      </c>
      <c r="G117" s="29">
        <v>230</v>
      </c>
      <c r="H117" s="28">
        <f t="shared" si="26"/>
        <v>296240</v>
      </c>
      <c r="I117" s="29">
        <v>180</v>
      </c>
      <c r="J117" s="29">
        <f t="shared" si="21"/>
        <v>231840</v>
      </c>
      <c r="K117" s="29">
        <v>200</v>
      </c>
      <c r="L117" s="29">
        <f t="shared" si="22"/>
        <v>257600</v>
      </c>
      <c r="M117" s="29">
        <v>198</v>
      </c>
      <c r="N117" s="29">
        <f t="shared" si="23"/>
        <v>255024</v>
      </c>
      <c r="O117" s="29">
        <v>190</v>
      </c>
      <c r="P117" s="29">
        <f t="shared" si="24"/>
        <v>244720</v>
      </c>
      <c r="Q117" s="29">
        <v>0</v>
      </c>
      <c r="R117" s="29">
        <f t="shared" si="25"/>
        <v>0</v>
      </c>
      <c r="S117" s="29"/>
      <c r="T117" s="29"/>
      <c r="V117" s="19"/>
      <c r="W117" s="20"/>
      <c r="X117" s="21"/>
    </row>
    <row r="118" spans="1:24">
      <c r="A118" s="13">
        <v>96</v>
      </c>
      <c r="B118" s="23">
        <v>441</v>
      </c>
      <c r="C118" s="23" t="s">
        <v>128</v>
      </c>
      <c r="D118" s="39" t="s">
        <v>136</v>
      </c>
      <c r="E118" s="37" t="s">
        <v>18</v>
      </c>
      <c r="F118" s="37">
        <v>68</v>
      </c>
      <c r="G118" s="29">
        <v>300</v>
      </c>
      <c r="H118" s="28">
        <f t="shared" si="26"/>
        <v>20400</v>
      </c>
      <c r="I118" s="29">
        <v>180</v>
      </c>
      <c r="J118" s="29">
        <f t="shared" si="21"/>
        <v>12240</v>
      </c>
      <c r="K118" s="29">
        <v>200</v>
      </c>
      <c r="L118" s="29">
        <f t="shared" si="22"/>
        <v>13600</v>
      </c>
      <c r="M118" s="29">
        <v>400</v>
      </c>
      <c r="N118" s="29">
        <f t="shared" si="23"/>
        <v>27200</v>
      </c>
      <c r="O118" s="29">
        <v>500</v>
      </c>
      <c r="P118" s="29">
        <f t="shared" si="24"/>
        <v>34000</v>
      </c>
      <c r="Q118" s="29">
        <v>0</v>
      </c>
      <c r="R118" s="29">
        <f t="shared" si="25"/>
        <v>0</v>
      </c>
      <c r="S118" s="29"/>
      <c r="T118" s="29"/>
      <c r="V118" s="19"/>
      <c r="W118" s="20"/>
      <c r="X118" s="21"/>
    </row>
    <row r="119" spans="1:24">
      <c r="A119" s="13">
        <v>97</v>
      </c>
      <c r="B119" s="23">
        <v>304</v>
      </c>
      <c r="C119" s="23" t="s">
        <v>128</v>
      </c>
      <c r="D119" s="39" t="s">
        <v>137</v>
      </c>
      <c r="E119" s="37" t="s">
        <v>18</v>
      </c>
      <c r="F119" s="37">
        <v>85</v>
      </c>
      <c r="G119" s="29">
        <v>100</v>
      </c>
      <c r="H119" s="28">
        <f t="shared" si="26"/>
        <v>8500</v>
      </c>
      <c r="I119" s="29">
        <v>60</v>
      </c>
      <c r="J119" s="29">
        <f t="shared" si="21"/>
        <v>5100</v>
      </c>
      <c r="K119" s="29">
        <v>100</v>
      </c>
      <c r="L119" s="29">
        <f t="shared" si="22"/>
        <v>8500</v>
      </c>
      <c r="M119" s="29">
        <v>115</v>
      </c>
      <c r="N119" s="29">
        <f t="shared" si="23"/>
        <v>9775</v>
      </c>
      <c r="O119" s="29">
        <v>40</v>
      </c>
      <c r="P119" s="29">
        <f t="shared" si="24"/>
        <v>3400</v>
      </c>
      <c r="Q119" s="29">
        <v>0</v>
      </c>
      <c r="R119" s="29">
        <f t="shared" si="25"/>
        <v>0</v>
      </c>
      <c r="S119" s="29"/>
      <c r="T119" s="29"/>
      <c r="V119" s="19"/>
      <c r="W119" s="20"/>
      <c r="X119" s="21"/>
    </row>
    <row r="120" spans="1:24">
      <c r="A120" s="13">
        <v>98</v>
      </c>
      <c r="B120" s="23">
        <v>422</v>
      </c>
      <c r="C120" s="23" t="s">
        <v>128</v>
      </c>
      <c r="D120" s="39" t="s">
        <v>138</v>
      </c>
      <c r="E120" s="37" t="s">
        <v>22</v>
      </c>
      <c r="F120" s="37">
        <v>13220</v>
      </c>
      <c r="G120" s="29">
        <v>4</v>
      </c>
      <c r="H120" s="28">
        <f t="shared" si="26"/>
        <v>52880</v>
      </c>
      <c r="I120" s="29">
        <v>2.5</v>
      </c>
      <c r="J120" s="29">
        <f t="shared" si="21"/>
        <v>33050</v>
      </c>
      <c r="K120" s="29">
        <v>2.65</v>
      </c>
      <c r="L120" s="29">
        <f t="shared" si="22"/>
        <v>35033</v>
      </c>
      <c r="M120" s="29">
        <v>5</v>
      </c>
      <c r="N120" s="29">
        <f t="shared" si="23"/>
        <v>66100</v>
      </c>
      <c r="O120" s="29">
        <v>2.25</v>
      </c>
      <c r="P120" s="29">
        <f t="shared" si="24"/>
        <v>29745</v>
      </c>
      <c r="Q120" s="29">
        <v>0</v>
      </c>
      <c r="R120" s="29">
        <f t="shared" si="25"/>
        <v>0</v>
      </c>
      <c r="S120" s="29"/>
      <c r="T120" s="29"/>
      <c r="V120" s="19"/>
      <c r="W120" s="20"/>
      <c r="X120" s="21"/>
    </row>
    <row r="121" spans="1:24">
      <c r="A121" s="13">
        <v>99</v>
      </c>
      <c r="B121" s="23">
        <v>422</v>
      </c>
      <c r="C121" s="23" t="s">
        <v>128</v>
      </c>
      <c r="D121" s="39" t="s">
        <v>139</v>
      </c>
      <c r="E121" s="37" t="s">
        <v>20</v>
      </c>
      <c r="F121" s="37">
        <v>31450</v>
      </c>
      <c r="G121" s="29">
        <v>2</v>
      </c>
      <c r="H121" s="28">
        <f t="shared" si="26"/>
        <v>62900</v>
      </c>
      <c r="I121" s="29">
        <v>1.3</v>
      </c>
      <c r="J121" s="29">
        <f t="shared" si="21"/>
        <v>40885</v>
      </c>
      <c r="K121" s="29">
        <v>1.35</v>
      </c>
      <c r="L121" s="29">
        <f t="shared" si="22"/>
        <v>42457.5</v>
      </c>
      <c r="M121" s="29">
        <v>0.4</v>
      </c>
      <c r="N121" s="29">
        <f t="shared" si="23"/>
        <v>12580</v>
      </c>
      <c r="O121" s="29">
        <v>1.5</v>
      </c>
      <c r="P121" s="29">
        <f t="shared" si="24"/>
        <v>47175</v>
      </c>
      <c r="Q121" s="29">
        <v>0</v>
      </c>
      <c r="R121" s="29">
        <f t="shared" si="25"/>
        <v>0</v>
      </c>
      <c r="S121" s="29"/>
      <c r="T121" s="29"/>
      <c r="V121" s="19"/>
      <c r="W121" s="20"/>
      <c r="X121" s="21"/>
    </row>
    <row r="122" spans="1:24">
      <c r="A122" s="13">
        <v>100</v>
      </c>
      <c r="B122" s="23">
        <v>611</v>
      </c>
      <c r="C122" s="23" t="s">
        <v>128</v>
      </c>
      <c r="D122" s="39" t="s">
        <v>140</v>
      </c>
      <c r="E122" s="37" t="s">
        <v>26</v>
      </c>
      <c r="F122" s="37">
        <v>70</v>
      </c>
      <c r="G122" s="29">
        <v>170</v>
      </c>
      <c r="H122" s="28">
        <f t="shared" si="26"/>
        <v>11900</v>
      </c>
      <c r="I122" s="29">
        <v>90</v>
      </c>
      <c r="J122" s="29">
        <f t="shared" si="21"/>
        <v>6300</v>
      </c>
      <c r="K122" s="29">
        <v>80</v>
      </c>
      <c r="L122" s="29">
        <f t="shared" si="22"/>
        <v>5600</v>
      </c>
      <c r="M122" s="29">
        <v>164</v>
      </c>
      <c r="N122" s="29">
        <f t="shared" si="23"/>
        <v>11480</v>
      </c>
      <c r="O122" s="29">
        <v>120</v>
      </c>
      <c r="P122" s="29">
        <f t="shared" si="24"/>
        <v>8400</v>
      </c>
      <c r="Q122" s="29">
        <v>0</v>
      </c>
      <c r="R122" s="29">
        <f t="shared" si="25"/>
        <v>0</v>
      </c>
      <c r="S122" s="29"/>
      <c r="T122" s="29"/>
      <c r="V122" s="19"/>
      <c r="W122" s="20"/>
      <c r="X122" s="21"/>
    </row>
    <row r="123" spans="1:24">
      <c r="A123" s="13">
        <v>101</v>
      </c>
      <c r="B123" s="23">
        <v>611</v>
      </c>
      <c r="C123" s="23" t="s">
        <v>128</v>
      </c>
      <c r="D123" s="39" t="s">
        <v>141</v>
      </c>
      <c r="E123" s="37" t="s">
        <v>26</v>
      </c>
      <c r="F123" s="37">
        <v>40</v>
      </c>
      <c r="G123" s="29">
        <v>200</v>
      </c>
      <c r="H123" s="28">
        <f t="shared" si="26"/>
        <v>8000</v>
      </c>
      <c r="I123" s="29">
        <v>100</v>
      </c>
      <c r="J123" s="29">
        <f t="shared" si="21"/>
        <v>4000</v>
      </c>
      <c r="K123" s="29">
        <v>100</v>
      </c>
      <c r="L123" s="29">
        <f t="shared" si="22"/>
        <v>4000</v>
      </c>
      <c r="M123" s="29">
        <v>173</v>
      </c>
      <c r="N123" s="29">
        <f t="shared" si="23"/>
        <v>6920</v>
      </c>
      <c r="O123" s="29">
        <v>165</v>
      </c>
      <c r="P123" s="29">
        <f t="shared" si="24"/>
        <v>6600</v>
      </c>
      <c r="Q123" s="29">
        <v>0</v>
      </c>
      <c r="R123" s="29">
        <f t="shared" si="25"/>
        <v>0</v>
      </c>
      <c r="S123" s="29"/>
      <c r="T123" s="29"/>
      <c r="V123" s="19"/>
      <c r="W123" s="20"/>
      <c r="X123" s="21"/>
    </row>
    <row r="124" spans="1:24">
      <c r="A124" s="13">
        <v>102</v>
      </c>
      <c r="B124" s="23">
        <v>611</v>
      </c>
      <c r="C124" s="23" t="s">
        <v>128</v>
      </c>
      <c r="D124" s="39" t="s">
        <v>142</v>
      </c>
      <c r="E124" s="37" t="s">
        <v>21</v>
      </c>
      <c r="F124" s="37">
        <v>1</v>
      </c>
      <c r="G124" s="29">
        <v>2000</v>
      </c>
      <c r="H124" s="28">
        <f t="shared" si="26"/>
        <v>2000</v>
      </c>
      <c r="I124" s="29">
        <v>3500</v>
      </c>
      <c r="J124" s="29">
        <f t="shared" si="21"/>
        <v>3500</v>
      </c>
      <c r="K124" s="29">
        <v>6000</v>
      </c>
      <c r="L124" s="29">
        <f t="shared" si="22"/>
        <v>6000</v>
      </c>
      <c r="M124" s="29">
        <v>3950</v>
      </c>
      <c r="N124" s="29">
        <f t="shared" si="23"/>
        <v>3950</v>
      </c>
      <c r="O124" s="29">
        <v>4000</v>
      </c>
      <c r="P124" s="29">
        <f t="shared" si="24"/>
        <v>4000</v>
      </c>
      <c r="Q124" s="29">
        <v>0</v>
      </c>
      <c r="R124" s="29">
        <f t="shared" si="25"/>
        <v>0</v>
      </c>
      <c r="S124" s="29"/>
      <c r="T124" s="29"/>
      <c r="V124" s="19"/>
      <c r="W124" s="20"/>
      <c r="X124" s="21"/>
    </row>
    <row r="125" spans="1:24">
      <c r="A125" s="13">
        <v>103</v>
      </c>
      <c r="B125" s="23">
        <v>617</v>
      </c>
      <c r="C125" s="23" t="s">
        <v>128</v>
      </c>
      <c r="D125" s="39" t="s">
        <v>118</v>
      </c>
      <c r="E125" s="37" t="s">
        <v>18</v>
      </c>
      <c r="F125" s="37">
        <v>288</v>
      </c>
      <c r="G125" s="29">
        <v>110</v>
      </c>
      <c r="H125" s="28">
        <f t="shared" si="26"/>
        <v>31680</v>
      </c>
      <c r="I125" s="29">
        <v>80</v>
      </c>
      <c r="J125" s="29">
        <f t="shared" si="21"/>
        <v>23040</v>
      </c>
      <c r="K125" s="29">
        <v>80</v>
      </c>
      <c r="L125" s="29">
        <f t="shared" si="22"/>
        <v>23040</v>
      </c>
      <c r="M125" s="29">
        <v>110</v>
      </c>
      <c r="N125" s="29">
        <f t="shared" si="23"/>
        <v>31680</v>
      </c>
      <c r="O125" s="29">
        <v>130</v>
      </c>
      <c r="P125" s="29">
        <f t="shared" si="24"/>
        <v>37440</v>
      </c>
      <c r="Q125" s="29"/>
      <c r="R125" s="29"/>
      <c r="S125" s="29"/>
      <c r="T125" s="29"/>
      <c r="V125" s="19"/>
      <c r="W125" s="20"/>
      <c r="X125" s="21"/>
    </row>
    <row r="126" spans="1:24">
      <c r="A126" s="13">
        <v>104</v>
      </c>
      <c r="B126" s="23">
        <v>614</v>
      </c>
      <c r="C126" s="23" t="s">
        <v>128</v>
      </c>
      <c r="D126" s="39" t="s">
        <v>143</v>
      </c>
      <c r="E126" s="37" t="s">
        <v>31</v>
      </c>
      <c r="F126" s="37">
        <v>1</v>
      </c>
      <c r="G126" s="29">
        <v>50000</v>
      </c>
      <c r="H126" s="28">
        <f t="shared" si="26"/>
        <v>50000</v>
      </c>
      <c r="I126" s="29">
        <v>40000</v>
      </c>
      <c r="J126" s="29">
        <f t="shared" si="21"/>
        <v>40000</v>
      </c>
      <c r="K126" s="29">
        <v>30000</v>
      </c>
      <c r="L126" s="29">
        <f t="shared" si="22"/>
        <v>30000</v>
      </c>
      <c r="M126" s="29">
        <v>50000</v>
      </c>
      <c r="N126" s="29">
        <f t="shared" si="23"/>
        <v>50000</v>
      </c>
      <c r="O126" s="29">
        <v>60000</v>
      </c>
      <c r="P126" s="29">
        <f t="shared" si="24"/>
        <v>60000</v>
      </c>
      <c r="Q126" s="29"/>
      <c r="R126" s="29"/>
      <c r="S126" s="29"/>
      <c r="T126" s="29"/>
      <c r="V126" s="19"/>
      <c r="W126" s="20"/>
      <c r="X126" s="21"/>
    </row>
    <row r="127" spans="1:24">
      <c r="A127" s="13">
        <v>105</v>
      </c>
      <c r="B127" s="23">
        <v>624</v>
      </c>
      <c r="C127" s="23" t="s">
        <v>128</v>
      </c>
      <c r="D127" s="39" t="s">
        <v>120</v>
      </c>
      <c r="E127" s="37" t="s">
        <v>31</v>
      </c>
      <c r="F127" s="37">
        <v>1</v>
      </c>
      <c r="G127" s="29">
        <v>22500</v>
      </c>
      <c r="H127" s="28">
        <f t="shared" si="26"/>
        <v>22500</v>
      </c>
      <c r="I127" s="29">
        <v>10000</v>
      </c>
      <c r="J127" s="29">
        <f t="shared" si="21"/>
        <v>10000</v>
      </c>
      <c r="K127" s="29">
        <v>20000</v>
      </c>
      <c r="L127" s="29">
        <f t="shared" si="22"/>
        <v>20000</v>
      </c>
      <c r="M127" s="29">
        <v>55000</v>
      </c>
      <c r="N127" s="29">
        <f t="shared" si="23"/>
        <v>55000</v>
      </c>
      <c r="O127" s="29">
        <v>30000</v>
      </c>
      <c r="P127" s="29">
        <f t="shared" si="24"/>
        <v>30000</v>
      </c>
      <c r="Q127" s="29"/>
      <c r="R127" s="29"/>
      <c r="S127" s="29"/>
      <c r="T127" s="29"/>
      <c r="V127" s="19"/>
      <c r="W127" s="20"/>
      <c r="X127" s="21"/>
    </row>
    <row r="128" spans="1:24">
      <c r="A128" s="13">
        <v>106</v>
      </c>
      <c r="B128" s="23">
        <v>103.05</v>
      </c>
      <c r="C128" s="23" t="s">
        <v>128</v>
      </c>
      <c r="D128" s="39" t="s">
        <v>144</v>
      </c>
      <c r="E128" s="37" t="s">
        <v>31</v>
      </c>
      <c r="F128" s="37">
        <v>1</v>
      </c>
      <c r="G128" s="29">
        <v>12600</v>
      </c>
      <c r="H128" s="28">
        <f t="shared" si="26"/>
        <v>12600</v>
      </c>
      <c r="I128" s="29">
        <v>3000</v>
      </c>
      <c r="J128" s="29">
        <f t="shared" si="21"/>
        <v>3000</v>
      </c>
      <c r="K128" s="29">
        <v>10000</v>
      </c>
      <c r="L128" s="29">
        <f t="shared" si="22"/>
        <v>10000</v>
      </c>
      <c r="M128" s="29">
        <v>1500</v>
      </c>
      <c r="N128" s="29">
        <f t="shared" si="23"/>
        <v>1500</v>
      </c>
      <c r="O128" s="29">
        <v>5500</v>
      </c>
      <c r="P128" s="29">
        <f t="shared" si="24"/>
        <v>5500</v>
      </c>
      <c r="Q128" s="29"/>
      <c r="R128" s="29"/>
      <c r="S128" s="29"/>
      <c r="T128" s="29"/>
      <c r="V128" s="19"/>
      <c r="W128" s="20"/>
      <c r="X128" s="21"/>
    </row>
    <row r="129" spans="1:24">
      <c r="A129" s="13"/>
      <c r="B129" s="23"/>
      <c r="C129" s="23"/>
      <c r="D129" s="40" t="s">
        <v>40</v>
      </c>
      <c r="E129" s="37"/>
      <c r="F129" s="37"/>
      <c r="G129" s="29"/>
      <c r="H129" s="33">
        <f>SUM(H110:H128)</f>
        <v>1235485</v>
      </c>
      <c r="I129" s="33"/>
      <c r="J129" s="33">
        <f>SUM(J110:J128)</f>
        <v>868955</v>
      </c>
      <c r="K129" s="33"/>
      <c r="L129" s="33">
        <f>SUM(L110:L128)</f>
        <v>918354.5</v>
      </c>
      <c r="M129" s="33"/>
      <c r="N129" s="33">
        <f>SUM(N110:N128)</f>
        <v>1004791.5</v>
      </c>
      <c r="O129" s="33"/>
      <c r="P129" s="33">
        <f>SUM(P110:P128)</f>
        <v>1032090</v>
      </c>
      <c r="Q129" s="29"/>
      <c r="R129" s="29"/>
      <c r="S129" s="29"/>
      <c r="T129" s="29"/>
      <c r="V129" s="19"/>
      <c r="W129" s="20"/>
      <c r="X129" s="21"/>
    </row>
    <row r="130" spans="1:24">
      <c r="A130" s="13"/>
      <c r="B130" s="23"/>
      <c r="C130" s="23"/>
      <c r="D130" s="39"/>
      <c r="E130" s="37"/>
      <c r="F130" s="37"/>
      <c r="G130" s="29"/>
      <c r="H130" s="28"/>
      <c r="I130" s="29"/>
      <c r="J130" s="33">
        <f>((J129-H129)/H129)*100</f>
        <v>-29.666891949315449</v>
      </c>
      <c r="K130" s="33"/>
      <c r="L130" s="33">
        <f>((L129-H129)/H129)*100</f>
        <v>-25.668502652804364</v>
      </c>
      <c r="M130" s="33"/>
      <c r="N130" s="33">
        <f>((N129-H129)/H129)*100</f>
        <v>-18.672302779879963</v>
      </c>
      <c r="O130" s="33"/>
      <c r="P130" s="33">
        <f>((P129-H129)/H129)*100</f>
        <v>-16.462765634548376</v>
      </c>
      <c r="Q130" s="29"/>
      <c r="R130" s="29"/>
      <c r="S130" s="29"/>
      <c r="T130" s="29"/>
      <c r="V130" s="19"/>
      <c r="W130" s="20"/>
      <c r="X130" s="21"/>
    </row>
    <row r="131" spans="1:24">
      <c r="A131" s="13"/>
      <c r="B131" s="23"/>
      <c r="C131" s="23"/>
      <c r="D131" s="59" t="s">
        <v>41</v>
      </c>
      <c r="E131" s="37"/>
      <c r="F131" s="37"/>
      <c r="G131" s="29"/>
      <c r="H131" s="28"/>
      <c r="I131" s="29"/>
      <c r="J131" s="33"/>
      <c r="K131" s="33"/>
      <c r="L131" s="33"/>
      <c r="M131" s="33"/>
      <c r="N131" s="33"/>
      <c r="O131" s="33"/>
      <c r="P131" s="33"/>
      <c r="Q131" s="29"/>
      <c r="R131" s="29"/>
      <c r="S131" s="29"/>
      <c r="T131" s="29"/>
      <c r="V131" s="19"/>
      <c r="W131" s="20"/>
      <c r="X131" s="21"/>
    </row>
    <row r="132" spans="1:24">
      <c r="A132" s="13">
        <v>107</v>
      </c>
      <c r="B132" s="25">
        <v>253</v>
      </c>
      <c r="C132" s="23" t="s">
        <v>41</v>
      </c>
      <c r="D132" s="24" t="s">
        <v>49</v>
      </c>
      <c r="E132" s="25" t="s">
        <v>18</v>
      </c>
      <c r="F132" s="25">
        <v>105</v>
      </c>
      <c r="G132" s="29">
        <v>350</v>
      </c>
      <c r="H132" s="28">
        <f t="shared" ref="H132:H138" si="27">(G132*F132)</f>
        <v>36750</v>
      </c>
      <c r="I132" s="29">
        <v>180</v>
      </c>
      <c r="J132" s="29">
        <f t="shared" ref="J132:J138" si="28">(F132*I132)</f>
        <v>18900</v>
      </c>
      <c r="K132" s="29">
        <v>250</v>
      </c>
      <c r="L132" s="29">
        <f t="shared" ref="L132:L138" si="29">(F132*K132)</f>
        <v>26250</v>
      </c>
      <c r="M132" s="29">
        <v>310</v>
      </c>
      <c r="N132" s="29">
        <f t="shared" ref="N132:N138" si="30">(F132*M132)</f>
        <v>32550</v>
      </c>
      <c r="O132" s="29">
        <v>445</v>
      </c>
      <c r="P132" s="29">
        <f t="shared" ref="P132:P138" si="31">(F132*O132)</f>
        <v>46725</v>
      </c>
      <c r="Q132" s="29">
        <v>0</v>
      </c>
      <c r="R132" s="29">
        <f t="shared" ref="R132:R138" si="32">(F132*Q132)</f>
        <v>0</v>
      </c>
      <c r="S132" s="29"/>
      <c r="T132" s="29"/>
      <c r="V132" s="19"/>
      <c r="W132" s="20"/>
      <c r="X132" s="21"/>
    </row>
    <row r="133" spans="1:24">
      <c r="A133" s="13">
        <v>108</v>
      </c>
      <c r="B133" s="25">
        <v>254</v>
      </c>
      <c r="C133" s="23" t="s">
        <v>41</v>
      </c>
      <c r="D133" s="24" t="s">
        <v>145</v>
      </c>
      <c r="E133" s="25" t="s">
        <v>20</v>
      </c>
      <c r="F133" s="25">
        <v>1390</v>
      </c>
      <c r="G133" s="29">
        <v>8</v>
      </c>
      <c r="H133" s="28">
        <f t="shared" si="27"/>
        <v>11120</v>
      </c>
      <c r="I133" s="29">
        <v>6</v>
      </c>
      <c r="J133" s="29">
        <f t="shared" si="28"/>
        <v>8340</v>
      </c>
      <c r="K133" s="29">
        <v>3</v>
      </c>
      <c r="L133" s="29">
        <f t="shared" si="29"/>
        <v>4170</v>
      </c>
      <c r="M133" s="29">
        <v>3</v>
      </c>
      <c r="N133" s="29">
        <f t="shared" si="30"/>
        <v>4170</v>
      </c>
      <c r="O133" s="29">
        <v>5</v>
      </c>
      <c r="P133" s="29">
        <f t="shared" si="31"/>
        <v>6950</v>
      </c>
      <c r="Q133" s="29">
        <v>0</v>
      </c>
      <c r="R133" s="29">
        <f t="shared" si="32"/>
        <v>0</v>
      </c>
      <c r="S133" s="29"/>
      <c r="T133" s="29"/>
      <c r="V133" s="19"/>
      <c r="W133" s="20"/>
      <c r="X133" s="21"/>
    </row>
    <row r="134" spans="1:24">
      <c r="A134" s="13">
        <v>109</v>
      </c>
      <c r="B134" s="25">
        <v>407</v>
      </c>
      <c r="C134" s="23" t="s">
        <v>41</v>
      </c>
      <c r="D134" s="24" t="s">
        <v>52</v>
      </c>
      <c r="E134" s="25" t="s">
        <v>22</v>
      </c>
      <c r="F134" s="25">
        <v>180</v>
      </c>
      <c r="G134" s="29">
        <v>3.5</v>
      </c>
      <c r="H134" s="28">
        <f t="shared" si="27"/>
        <v>630</v>
      </c>
      <c r="I134" s="29">
        <v>3</v>
      </c>
      <c r="J134" s="29">
        <f t="shared" si="28"/>
        <v>540</v>
      </c>
      <c r="K134" s="29">
        <v>3</v>
      </c>
      <c r="L134" s="29">
        <f t="shared" si="29"/>
        <v>540</v>
      </c>
      <c r="M134" s="29">
        <v>2.25</v>
      </c>
      <c r="N134" s="29">
        <f t="shared" si="30"/>
        <v>405</v>
      </c>
      <c r="O134" s="29">
        <v>5</v>
      </c>
      <c r="P134" s="29">
        <f t="shared" si="31"/>
        <v>900</v>
      </c>
      <c r="Q134" s="29">
        <v>0</v>
      </c>
      <c r="R134" s="29">
        <f t="shared" si="32"/>
        <v>0</v>
      </c>
      <c r="S134" s="29"/>
      <c r="T134" s="29"/>
      <c r="V134" s="19"/>
      <c r="W134" s="20"/>
      <c r="X134" s="21"/>
    </row>
    <row r="135" spans="1:24">
      <c r="A135" s="13">
        <v>110</v>
      </c>
      <c r="B135" s="25">
        <v>441</v>
      </c>
      <c r="C135" s="23" t="s">
        <v>41</v>
      </c>
      <c r="D135" s="24" t="s">
        <v>146</v>
      </c>
      <c r="E135" s="38" t="s">
        <v>18</v>
      </c>
      <c r="F135" s="25">
        <v>121</v>
      </c>
      <c r="G135" s="29">
        <v>300</v>
      </c>
      <c r="H135" s="28">
        <f t="shared" si="27"/>
        <v>36300</v>
      </c>
      <c r="I135" s="29">
        <v>220</v>
      </c>
      <c r="J135" s="29">
        <f t="shared" si="28"/>
        <v>26620</v>
      </c>
      <c r="K135" s="29">
        <v>220</v>
      </c>
      <c r="L135" s="29">
        <f t="shared" si="29"/>
        <v>26620</v>
      </c>
      <c r="M135" s="29">
        <v>244</v>
      </c>
      <c r="N135" s="29">
        <f t="shared" si="30"/>
        <v>29524</v>
      </c>
      <c r="O135" s="29">
        <v>300</v>
      </c>
      <c r="P135" s="29">
        <f t="shared" si="31"/>
        <v>36300</v>
      </c>
      <c r="Q135" s="29">
        <v>0</v>
      </c>
      <c r="R135" s="29">
        <f t="shared" si="32"/>
        <v>0</v>
      </c>
      <c r="S135" s="29"/>
      <c r="T135" s="29"/>
      <c r="V135" s="19"/>
      <c r="W135" s="20"/>
      <c r="X135" s="21"/>
    </row>
    <row r="136" spans="1:24">
      <c r="A136" s="13">
        <v>111</v>
      </c>
      <c r="B136" s="48">
        <v>614</v>
      </c>
      <c r="C136" s="23" t="s">
        <v>41</v>
      </c>
      <c r="D136" s="24" t="s">
        <v>72</v>
      </c>
      <c r="E136" s="13" t="s">
        <v>31</v>
      </c>
      <c r="F136" s="25">
        <v>1</v>
      </c>
      <c r="G136" s="29">
        <v>5000</v>
      </c>
      <c r="H136" s="28">
        <f t="shared" si="27"/>
        <v>5000</v>
      </c>
      <c r="I136" s="29">
        <v>2000</v>
      </c>
      <c r="J136" s="29">
        <f t="shared" si="28"/>
        <v>2000</v>
      </c>
      <c r="K136" s="29">
        <v>5000</v>
      </c>
      <c r="L136" s="29">
        <f t="shared" si="29"/>
        <v>5000</v>
      </c>
      <c r="M136" s="29">
        <v>3000</v>
      </c>
      <c r="N136" s="29">
        <f t="shared" si="30"/>
        <v>3000</v>
      </c>
      <c r="O136" s="29">
        <v>10000</v>
      </c>
      <c r="P136" s="29">
        <f t="shared" si="31"/>
        <v>10000</v>
      </c>
      <c r="Q136" s="29">
        <v>0</v>
      </c>
      <c r="R136" s="29">
        <f t="shared" si="32"/>
        <v>0</v>
      </c>
      <c r="S136" s="29"/>
      <c r="T136" s="29"/>
      <c r="V136" s="19"/>
      <c r="W136" s="20"/>
      <c r="X136" s="21"/>
    </row>
    <row r="137" spans="1:24">
      <c r="A137" s="13">
        <v>112</v>
      </c>
      <c r="B137" s="48">
        <v>624</v>
      </c>
      <c r="C137" s="23" t="s">
        <v>41</v>
      </c>
      <c r="D137" s="31" t="s">
        <v>73</v>
      </c>
      <c r="E137" s="25" t="s">
        <v>31</v>
      </c>
      <c r="F137" s="25">
        <v>1</v>
      </c>
      <c r="G137" s="29">
        <v>3000</v>
      </c>
      <c r="H137" s="28">
        <f t="shared" si="27"/>
        <v>3000</v>
      </c>
      <c r="I137" s="29">
        <v>2000</v>
      </c>
      <c r="J137" s="29">
        <f t="shared" si="28"/>
        <v>2000</v>
      </c>
      <c r="K137" s="29">
        <v>10000</v>
      </c>
      <c r="L137" s="29">
        <f t="shared" si="29"/>
        <v>10000</v>
      </c>
      <c r="M137" s="29">
        <v>17500</v>
      </c>
      <c r="N137" s="29">
        <f t="shared" si="30"/>
        <v>17500</v>
      </c>
      <c r="O137" s="29">
        <v>3500</v>
      </c>
      <c r="P137" s="29">
        <f t="shared" si="31"/>
        <v>3500</v>
      </c>
      <c r="Q137" s="29">
        <v>0</v>
      </c>
      <c r="R137" s="29">
        <f t="shared" si="32"/>
        <v>0</v>
      </c>
      <c r="S137" s="29"/>
      <c r="T137" s="29"/>
      <c r="V137" s="19"/>
      <c r="W137" s="20"/>
      <c r="X137" s="21"/>
    </row>
    <row r="138" spans="1:24">
      <c r="A138" s="13">
        <v>113</v>
      </c>
      <c r="B138" s="25">
        <v>103.05</v>
      </c>
      <c r="C138" s="23" t="s">
        <v>41</v>
      </c>
      <c r="D138" s="24" t="s">
        <v>74</v>
      </c>
      <c r="E138" s="13" t="s">
        <v>31</v>
      </c>
      <c r="F138" s="13">
        <v>1</v>
      </c>
      <c r="G138" s="29">
        <v>900</v>
      </c>
      <c r="H138" s="28">
        <f t="shared" si="27"/>
        <v>900</v>
      </c>
      <c r="I138" s="29">
        <v>500</v>
      </c>
      <c r="J138" s="29">
        <f t="shared" si="28"/>
        <v>500</v>
      </c>
      <c r="K138" s="29">
        <v>500</v>
      </c>
      <c r="L138" s="29">
        <f t="shared" si="29"/>
        <v>500</v>
      </c>
      <c r="M138" s="29">
        <v>1000</v>
      </c>
      <c r="N138" s="29">
        <f t="shared" si="30"/>
        <v>1000</v>
      </c>
      <c r="O138" s="29">
        <v>3500</v>
      </c>
      <c r="P138" s="29">
        <f t="shared" si="31"/>
        <v>3500</v>
      </c>
      <c r="Q138" s="29">
        <v>0</v>
      </c>
      <c r="R138" s="29">
        <f t="shared" si="32"/>
        <v>0</v>
      </c>
      <c r="S138" s="29"/>
      <c r="T138" s="29"/>
      <c r="V138" s="19"/>
      <c r="W138" s="20"/>
      <c r="X138" s="21"/>
    </row>
    <row r="139" spans="1:24">
      <c r="A139" s="13"/>
      <c r="B139" s="23"/>
      <c r="C139" s="23"/>
      <c r="D139" s="40" t="s">
        <v>42</v>
      </c>
      <c r="E139" s="37"/>
      <c r="F139" s="49"/>
      <c r="G139" s="29"/>
      <c r="H139" s="33">
        <f>SUM(H132:H138)</f>
        <v>93700</v>
      </c>
      <c r="I139" s="24"/>
      <c r="J139" s="33">
        <f>SUM(J132:J138)</f>
        <v>58900</v>
      </c>
      <c r="K139" s="29"/>
      <c r="L139" s="33">
        <f>SUM(L132:L138)</f>
        <v>73080</v>
      </c>
      <c r="M139" s="29"/>
      <c r="N139" s="33">
        <f>SUM(N132:N138)</f>
        <v>88149</v>
      </c>
      <c r="O139" s="29"/>
      <c r="P139" s="33">
        <f>SUM(P132:P138)</f>
        <v>107875</v>
      </c>
      <c r="Q139" s="29"/>
      <c r="R139" s="33">
        <f>SUM(R8:R138)</f>
        <v>0</v>
      </c>
      <c r="S139" s="50"/>
      <c r="T139" s="50" t="e">
        <f>((#REF!-#REF!)/#REF!)*100</f>
        <v>#REF!</v>
      </c>
    </row>
    <row r="140" spans="1:24">
      <c r="A140" s="13"/>
      <c r="B140" s="23"/>
      <c r="C140" s="23"/>
      <c r="D140" s="24"/>
      <c r="E140" s="51"/>
      <c r="F140" s="49"/>
      <c r="G140" s="29"/>
      <c r="H140" s="24"/>
      <c r="I140" s="24"/>
      <c r="J140" s="33">
        <f>((J139-H139)/H139)*100</f>
        <v>-37.13980789754536</v>
      </c>
      <c r="K140" s="33"/>
      <c r="L140" s="33">
        <f>((L139-H139)/H139)*100</f>
        <v>-22.00640341515475</v>
      </c>
      <c r="M140" s="33"/>
      <c r="N140" s="33">
        <f>((N139-H139)/H139)*100</f>
        <v>-5.924226254002134</v>
      </c>
      <c r="O140" s="33"/>
      <c r="P140" s="33">
        <f>((P139-H139)/H139)*100</f>
        <v>15.128068303094985</v>
      </c>
      <c r="Q140" s="24"/>
      <c r="R140" s="24"/>
      <c r="S140" s="43"/>
      <c r="T140" s="43"/>
    </row>
    <row r="141" spans="1:24">
      <c r="A141" s="13"/>
      <c r="B141" s="23"/>
      <c r="C141" s="23"/>
      <c r="D141" s="24"/>
      <c r="E141" s="51"/>
      <c r="F141" s="49"/>
      <c r="G141" s="29"/>
      <c r="H141" s="24"/>
      <c r="I141" s="24"/>
      <c r="J141" s="33"/>
      <c r="K141" s="33"/>
      <c r="L141" s="33"/>
      <c r="M141" s="33"/>
      <c r="N141" s="33"/>
      <c r="O141" s="33"/>
      <c r="P141" s="33"/>
      <c r="Q141" s="24"/>
      <c r="R141" s="24"/>
    </row>
    <row r="142" spans="1:24">
      <c r="A142" s="13"/>
      <c r="B142" s="23"/>
      <c r="C142" s="23"/>
      <c r="D142" s="32" t="s">
        <v>43</v>
      </c>
      <c r="E142" s="51"/>
      <c r="F142" s="49"/>
      <c r="G142" s="29"/>
      <c r="H142" s="33">
        <f>(H34+H58+H74+H92+H107+H129+H139)</f>
        <v>4891742.4000000004</v>
      </c>
      <c r="I142" s="24"/>
      <c r="J142" s="33">
        <f>(J34+J58+J74+J92+J107+J129+J139)</f>
        <v>3971732.0350000006</v>
      </c>
      <c r="K142" s="33"/>
      <c r="L142" s="33">
        <f>(L34+L58+L74+L92+L107+L129+L139)</f>
        <v>4001745.1</v>
      </c>
      <c r="M142" s="33"/>
      <c r="N142" s="33">
        <f>(N34+N58+N74+N92+N107+N129+N139)</f>
        <v>4440595.3250000002</v>
      </c>
      <c r="O142" s="33"/>
      <c r="P142" s="33">
        <f>(P34+P58+P74+P92+P107+P129+P139)</f>
        <v>4678510.6375000002</v>
      </c>
      <c r="Q142" s="24"/>
      <c r="R142" s="24"/>
    </row>
    <row r="143" spans="1:24">
      <c r="A143" s="41"/>
      <c r="B143" s="69"/>
      <c r="C143" s="69"/>
      <c r="D143" s="70"/>
      <c r="E143" s="71"/>
      <c r="F143" s="54"/>
      <c r="G143" s="45"/>
      <c r="H143" s="57"/>
      <c r="I143" s="43"/>
      <c r="J143" s="57">
        <f>((J142-H142)/H142)*100</f>
        <v>-18.807416453491086</v>
      </c>
      <c r="K143" s="57"/>
      <c r="L143" s="57">
        <f>((L142-H142)/H142)*100</f>
        <v>-18.193870960989283</v>
      </c>
      <c r="M143" s="57"/>
      <c r="N143" s="57">
        <f>((N142-H142)/H142)*100</f>
        <v>-9.2226253573777761</v>
      </c>
      <c r="O143" s="57"/>
      <c r="P143" s="57">
        <f>((P142-H142)/H142)*100</f>
        <v>-4.3590145405040168</v>
      </c>
      <c r="Q143" s="24"/>
      <c r="R143" s="24"/>
    </row>
    <row r="144" spans="1:24">
      <c r="A144" s="8"/>
      <c r="B144" s="15"/>
      <c r="C144" s="15"/>
      <c r="D144" s="72"/>
      <c r="E144" s="73"/>
      <c r="F144" s="9"/>
      <c r="G144" s="18"/>
      <c r="H144" s="68"/>
      <c r="I144" s="7"/>
      <c r="J144" s="68"/>
      <c r="K144" s="68"/>
      <c r="L144" s="68"/>
      <c r="M144" s="68"/>
      <c r="N144" s="68"/>
      <c r="O144" s="68"/>
      <c r="P144" s="68"/>
      <c r="Q144" s="24"/>
      <c r="R144" s="24"/>
    </row>
    <row r="145" spans="1:20">
      <c r="A145" s="24"/>
      <c r="B145" s="24"/>
      <c r="C145" s="24"/>
      <c r="D145" s="52" t="s">
        <v>44</v>
      </c>
      <c r="E145" s="13"/>
      <c r="F145" s="49"/>
      <c r="G145" s="24"/>
      <c r="H145" s="24"/>
      <c r="I145" s="24"/>
      <c r="J145" s="33"/>
      <c r="K145" s="33"/>
      <c r="L145" s="33"/>
      <c r="M145" s="33"/>
      <c r="N145" s="33"/>
      <c r="O145" s="33"/>
      <c r="P145" s="33"/>
      <c r="Q145" s="24"/>
      <c r="R145" s="24"/>
    </row>
    <row r="146" spans="1:20">
      <c r="A146" s="24">
        <v>114</v>
      </c>
      <c r="B146" s="24">
        <v>253</v>
      </c>
      <c r="C146" s="24" t="s">
        <v>147</v>
      </c>
      <c r="D146" s="24" t="s">
        <v>17</v>
      </c>
      <c r="E146" s="13" t="s">
        <v>18</v>
      </c>
      <c r="F146" s="49">
        <v>219</v>
      </c>
      <c r="G146" s="24">
        <v>250</v>
      </c>
      <c r="H146" s="28">
        <f t="shared" ref="H146:H170" si="33">(G146*F146)</f>
        <v>54750</v>
      </c>
      <c r="I146" s="29">
        <v>180</v>
      </c>
      <c r="J146" s="29">
        <f t="shared" ref="J146:J170" si="34">(F146*I146)</f>
        <v>39420</v>
      </c>
      <c r="K146" s="29">
        <v>250</v>
      </c>
      <c r="L146" s="29">
        <f t="shared" ref="L146:L170" si="35">(F146*K146)</f>
        <v>54750</v>
      </c>
      <c r="M146" s="29">
        <v>345</v>
      </c>
      <c r="N146" s="29">
        <f t="shared" ref="N146:N170" si="36">(F146*M146)</f>
        <v>75555</v>
      </c>
      <c r="O146" s="29">
        <v>300</v>
      </c>
      <c r="P146" s="29">
        <f t="shared" ref="P146:P170" si="37">(F146*O146)</f>
        <v>65700</v>
      </c>
      <c r="Q146" s="29">
        <v>0</v>
      </c>
      <c r="R146" s="29">
        <f t="shared" ref="R146:R161" si="38">(F146*Q146)</f>
        <v>0</v>
      </c>
    </row>
    <row r="147" spans="1:20">
      <c r="A147" s="24">
        <v>115</v>
      </c>
      <c r="B147" s="24">
        <v>254</v>
      </c>
      <c r="C147" s="24" t="s">
        <v>147</v>
      </c>
      <c r="D147" s="24" t="s">
        <v>19</v>
      </c>
      <c r="E147" s="13" t="s">
        <v>20</v>
      </c>
      <c r="F147" s="49">
        <v>13500</v>
      </c>
      <c r="G147" s="24">
        <v>3</v>
      </c>
      <c r="H147" s="28">
        <f t="shared" si="33"/>
        <v>40500</v>
      </c>
      <c r="I147" s="29">
        <v>3.95</v>
      </c>
      <c r="J147" s="29">
        <f t="shared" si="34"/>
        <v>53325</v>
      </c>
      <c r="K147" s="29">
        <v>1.5</v>
      </c>
      <c r="L147" s="29">
        <f t="shared" si="35"/>
        <v>20250</v>
      </c>
      <c r="M147" s="29">
        <v>2.25</v>
      </c>
      <c r="N147" s="29">
        <f t="shared" si="36"/>
        <v>30375</v>
      </c>
      <c r="O147" s="29">
        <v>3</v>
      </c>
      <c r="P147" s="29">
        <f t="shared" si="37"/>
        <v>40500</v>
      </c>
      <c r="Q147" s="29">
        <v>0</v>
      </c>
      <c r="R147" s="29">
        <f t="shared" si="38"/>
        <v>0</v>
      </c>
      <c r="T147" s="21" t="e">
        <f>(#REF!+#REF!+#REF!+#REF!+#REF!+#REF!+#REF!)</f>
        <v>#REF!</v>
      </c>
    </row>
    <row r="148" spans="1:20">
      <c r="A148" s="24">
        <v>116</v>
      </c>
      <c r="B148" s="24">
        <v>623</v>
      </c>
      <c r="C148" s="24" t="s">
        <v>147</v>
      </c>
      <c r="D148" s="24" t="s">
        <v>148</v>
      </c>
      <c r="E148" s="13" t="s">
        <v>21</v>
      </c>
      <c r="F148" s="49">
        <v>8</v>
      </c>
      <c r="G148" s="24">
        <v>1000</v>
      </c>
      <c r="H148" s="28">
        <f t="shared" si="33"/>
        <v>8000</v>
      </c>
      <c r="I148" s="29">
        <v>300</v>
      </c>
      <c r="J148" s="29">
        <f t="shared" si="34"/>
        <v>2400</v>
      </c>
      <c r="K148" s="29">
        <v>300</v>
      </c>
      <c r="L148" s="29">
        <f t="shared" si="35"/>
        <v>2400</v>
      </c>
      <c r="M148" s="29">
        <v>10</v>
      </c>
      <c r="N148" s="29">
        <f t="shared" si="36"/>
        <v>80</v>
      </c>
      <c r="O148" s="29">
        <v>950</v>
      </c>
      <c r="P148" s="29">
        <f t="shared" si="37"/>
        <v>7600</v>
      </c>
      <c r="Q148" s="29">
        <v>0</v>
      </c>
      <c r="R148" s="29">
        <f t="shared" si="38"/>
        <v>0</v>
      </c>
      <c r="T148" s="53" t="e">
        <f>((T147-H146)/H146)*100</f>
        <v>#REF!</v>
      </c>
    </row>
    <row r="149" spans="1:20">
      <c r="A149" s="24">
        <v>117</v>
      </c>
      <c r="B149" s="24">
        <v>407</v>
      </c>
      <c r="C149" s="24" t="s">
        <v>147</v>
      </c>
      <c r="D149" s="24" t="s">
        <v>149</v>
      </c>
      <c r="E149" s="13" t="s">
        <v>22</v>
      </c>
      <c r="F149" s="49">
        <v>540</v>
      </c>
      <c r="G149" s="24">
        <v>3.5</v>
      </c>
      <c r="H149" s="28">
        <f t="shared" si="33"/>
        <v>1890</v>
      </c>
      <c r="I149" s="29">
        <v>3</v>
      </c>
      <c r="J149" s="29">
        <f t="shared" si="34"/>
        <v>1620</v>
      </c>
      <c r="K149" s="29">
        <v>3</v>
      </c>
      <c r="L149" s="29">
        <f t="shared" si="35"/>
        <v>1620</v>
      </c>
      <c r="M149" s="29">
        <v>2.25</v>
      </c>
      <c r="N149" s="29">
        <f t="shared" si="36"/>
        <v>1215</v>
      </c>
      <c r="O149" s="29">
        <v>4</v>
      </c>
      <c r="P149" s="29">
        <f t="shared" si="37"/>
        <v>2160</v>
      </c>
      <c r="Q149" s="29">
        <v>0</v>
      </c>
      <c r="R149" s="29">
        <f t="shared" si="38"/>
        <v>0</v>
      </c>
    </row>
    <row r="150" spans="1:20">
      <c r="A150" s="24">
        <v>118</v>
      </c>
      <c r="B150" s="24">
        <v>441</v>
      </c>
      <c r="C150" s="24" t="s">
        <v>147</v>
      </c>
      <c r="D150" s="24" t="s">
        <v>150</v>
      </c>
      <c r="E150" s="13" t="s">
        <v>18</v>
      </c>
      <c r="F150" s="49">
        <v>520</v>
      </c>
      <c r="G150" s="24">
        <v>200</v>
      </c>
      <c r="H150" s="28">
        <f t="shared" si="33"/>
        <v>104000</v>
      </c>
      <c r="I150" s="29">
        <v>170</v>
      </c>
      <c r="J150" s="29">
        <f t="shared" si="34"/>
        <v>88400</v>
      </c>
      <c r="K150" s="29">
        <v>180</v>
      </c>
      <c r="L150" s="29">
        <f t="shared" si="35"/>
        <v>93600</v>
      </c>
      <c r="M150" s="29">
        <v>173</v>
      </c>
      <c r="N150" s="29">
        <f t="shared" si="36"/>
        <v>89960</v>
      </c>
      <c r="O150" s="29">
        <v>170</v>
      </c>
      <c r="P150" s="29">
        <f t="shared" si="37"/>
        <v>88400</v>
      </c>
      <c r="Q150" s="29">
        <v>0</v>
      </c>
      <c r="R150" s="29">
        <f t="shared" si="38"/>
        <v>0</v>
      </c>
    </row>
    <row r="151" spans="1:20">
      <c r="A151" s="24">
        <v>119</v>
      </c>
      <c r="B151" s="24">
        <v>441</v>
      </c>
      <c r="C151" s="24" t="s">
        <v>147</v>
      </c>
      <c r="D151" s="24" t="s">
        <v>151</v>
      </c>
      <c r="E151" s="13" t="s">
        <v>18</v>
      </c>
      <c r="F151" s="49">
        <v>520</v>
      </c>
      <c r="G151" s="24">
        <v>200</v>
      </c>
      <c r="H151" s="28">
        <f t="shared" si="33"/>
        <v>104000</v>
      </c>
      <c r="I151" s="29">
        <v>170</v>
      </c>
      <c r="J151" s="29">
        <f t="shared" si="34"/>
        <v>88400</v>
      </c>
      <c r="K151" s="29">
        <v>185</v>
      </c>
      <c r="L151" s="29">
        <f t="shared" si="35"/>
        <v>96200</v>
      </c>
      <c r="M151" s="29">
        <v>187</v>
      </c>
      <c r="N151" s="29">
        <f t="shared" si="36"/>
        <v>97240</v>
      </c>
      <c r="O151" s="29">
        <v>190</v>
      </c>
      <c r="P151" s="29">
        <f t="shared" si="37"/>
        <v>98800</v>
      </c>
      <c r="Q151" s="29">
        <v>0</v>
      </c>
      <c r="R151" s="29">
        <f t="shared" si="38"/>
        <v>0</v>
      </c>
    </row>
    <row r="152" spans="1:20">
      <c r="A152" s="24">
        <v>120</v>
      </c>
      <c r="B152" s="24">
        <v>441</v>
      </c>
      <c r="C152" s="24" t="s">
        <v>147</v>
      </c>
      <c r="D152" s="24" t="s">
        <v>152</v>
      </c>
      <c r="E152" s="13" t="s">
        <v>18</v>
      </c>
      <c r="F152" s="49">
        <v>14</v>
      </c>
      <c r="G152" s="24">
        <v>220</v>
      </c>
      <c r="H152" s="28">
        <f t="shared" si="33"/>
        <v>3080</v>
      </c>
      <c r="I152" s="29">
        <v>170</v>
      </c>
      <c r="J152" s="29">
        <f t="shared" si="34"/>
        <v>2380</v>
      </c>
      <c r="K152" s="29">
        <v>200</v>
      </c>
      <c r="L152" s="29">
        <f t="shared" si="35"/>
        <v>2800</v>
      </c>
      <c r="M152" s="29">
        <v>187</v>
      </c>
      <c r="N152" s="29">
        <f t="shared" si="36"/>
        <v>2618</v>
      </c>
      <c r="O152" s="29">
        <v>350</v>
      </c>
      <c r="P152" s="29">
        <f t="shared" si="37"/>
        <v>4900</v>
      </c>
      <c r="Q152" s="29">
        <v>0</v>
      </c>
      <c r="R152" s="29">
        <f t="shared" si="38"/>
        <v>0</v>
      </c>
    </row>
    <row r="153" spans="1:20">
      <c r="A153" s="24">
        <v>121</v>
      </c>
      <c r="B153" s="24">
        <v>304</v>
      </c>
      <c r="C153" s="24" t="s">
        <v>147</v>
      </c>
      <c r="D153" s="24" t="s">
        <v>23</v>
      </c>
      <c r="E153" s="13" t="s">
        <v>18</v>
      </c>
      <c r="F153" s="49">
        <v>5</v>
      </c>
      <c r="G153" s="24">
        <v>90</v>
      </c>
      <c r="H153" s="28">
        <f t="shared" si="33"/>
        <v>450</v>
      </c>
      <c r="I153" s="29">
        <v>60</v>
      </c>
      <c r="J153" s="29">
        <f t="shared" si="34"/>
        <v>300</v>
      </c>
      <c r="K153" s="29">
        <v>100</v>
      </c>
      <c r="L153" s="29">
        <f t="shared" si="35"/>
        <v>500</v>
      </c>
      <c r="M153" s="29">
        <v>150</v>
      </c>
      <c r="N153" s="29">
        <f t="shared" si="36"/>
        <v>750</v>
      </c>
      <c r="O153" s="29">
        <v>40</v>
      </c>
      <c r="P153" s="29">
        <f t="shared" si="37"/>
        <v>200</v>
      </c>
      <c r="Q153" s="29">
        <v>0</v>
      </c>
      <c r="R153" s="29">
        <f t="shared" si="38"/>
        <v>0</v>
      </c>
    </row>
    <row r="154" spans="1:20">
      <c r="A154" s="24">
        <v>122</v>
      </c>
      <c r="B154" s="24">
        <v>422</v>
      </c>
      <c r="C154" s="24" t="s">
        <v>147</v>
      </c>
      <c r="D154" s="24" t="s">
        <v>153</v>
      </c>
      <c r="E154" s="13" t="s">
        <v>22</v>
      </c>
      <c r="F154" s="49">
        <v>5400</v>
      </c>
      <c r="G154" s="24">
        <v>3</v>
      </c>
      <c r="H154" s="28">
        <f t="shared" si="33"/>
        <v>16200</v>
      </c>
      <c r="I154" s="29">
        <v>2.5</v>
      </c>
      <c r="J154" s="29">
        <f t="shared" si="34"/>
        <v>13500</v>
      </c>
      <c r="K154" s="29">
        <v>2.65</v>
      </c>
      <c r="L154" s="29">
        <f t="shared" si="35"/>
        <v>14310</v>
      </c>
      <c r="M154" s="29">
        <v>5</v>
      </c>
      <c r="N154" s="29">
        <f t="shared" si="36"/>
        <v>27000</v>
      </c>
      <c r="O154" s="29">
        <v>2.25</v>
      </c>
      <c r="P154" s="29">
        <f t="shared" si="37"/>
        <v>12150</v>
      </c>
      <c r="Q154" s="29">
        <v>0</v>
      </c>
      <c r="R154" s="29">
        <f t="shared" si="38"/>
        <v>0</v>
      </c>
    </row>
    <row r="155" spans="1:20">
      <c r="A155" s="24">
        <v>123</v>
      </c>
      <c r="B155" s="24">
        <v>422</v>
      </c>
      <c r="C155" s="24" t="s">
        <v>147</v>
      </c>
      <c r="D155" s="24" t="s">
        <v>154</v>
      </c>
      <c r="E155" s="13" t="s">
        <v>20</v>
      </c>
      <c r="F155" s="49">
        <v>13500</v>
      </c>
      <c r="G155" s="24">
        <v>1.3</v>
      </c>
      <c r="H155" s="28">
        <f t="shared" si="33"/>
        <v>17550</v>
      </c>
      <c r="I155" s="29">
        <v>1.3</v>
      </c>
      <c r="J155" s="29">
        <f t="shared" si="34"/>
        <v>17550</v>
      </c>
      <c r="K155" s="29">
        <v>1.35</v>
      </c>
      <c r="L155" s="29">
        <f t="shared" si="35"/>
        <v>18225</v>
      </c>
      <c r="M155" s="29">
        <v>0.4</v>
      </c>
      <c r="N155" s="29">
        <f t="shared" si="36"/>
        <v>5400</v>
      </c>
      <c r="O155" s="29">
        <v>1.25</v>
      </c>
      <c r="P155" s="29">
        <f t="shared" si="37"/>
        <v>16875</v>
      </c>
      <c r="Q155" s="29">
        <v>0</v>
      </c>
      <c r="R155" s="29">
        <f t="shared" si="38"/>
        <v>0</v>
      </c>
    </row>
    <row r="156" spans="1:20">
      <c r="A156" s="24">
        <v>124</v>
      </c>
      <c r="B156" s="24">
        <v>617</v>
      </c>
      <c r="C156" s="24" t="s">
        <v>147</v>
      </c>
      <c r="D156" s="24" t="s">
        <v>24</v>
      </c>
      <c r="E156" s="13" t="s">
        <v>18</v>
      </c>
      <c r="F156" s="49">
        <v>30</v>
      </c>
      <c r="G156" s="24">
        <v>90</v>
      </c>
      <c r="H156" s="28">
        <f t="shared" si="33"/>
        <v>2700</v>
      </c>
      <c r="I156" s="29">
        <v>80</v>
      </c>
      <c r="J156" s="29">
        <f t="shared" si="34"/>
        <v>2400</v>
      </c>
      <c r="K156" s="29">
        <v>80</v>
      </c>
      <c r="L156" s="29">
        <f t="shared" si="35"/>
        <v>2400</v>
      </c>
      <c r="M156" s="29">
        <v>150</v>
      </c>
      <c r="N156" s="29">
        <f t="shared" si="36"/>
        <v>4500</v>
      </c>
      <c r="O156" s="29">
        <v>200</v>
      </c>
      <c r="P156" s="29">
        <f t="shared" si="37"/>
        <v>6000</v>
      </c>
      <c r="Q156" s="29">
        <v>0</v>
      </c>
      <c r="R156" s="29">
        <f t="shared" si="38"/>
        <v>0</v>
      </c>
    </row>
    <row r="157" spans="1:20">
      <c r="A157" s="24">
        <v>125</v>
      </c>
      <c r="B157" s="49" t="s">
        <v>25</v>
      </c>
      <c r="C157" s="24" t="s">
        <v>147</v>
      </c>
      <c r="D157" s="24" t="s">
        <v>155</v>
      </c>
      <c r="E157" s="13" t="s">
        <v>26</v>
      </c>
      <c r="F157" s="49">
        <v>8600</v>
      </c>
      <c r="G157" s="24">
        <v>1.1499999999999999</v>
      </c>
      <c r="H157" s="28">
        <f t="shared" si="33"/>
        <v>9890</v>
      </c>
      <c r="I157" s="29">
        <v>0.75</v>
      </c>
      <c r="J157" s="29">
        <f t="shared" si="34"/>
        <v>6450</v>
      </c>
      <c r="K157" s="29">
        <v>1.3</v>
      </c>
      <c r="L157" s="29">
        <f t="shared" si="35"/>
        <v>11180</v>
      </c>
      <c r="M157" s="29">
        <v>1.22</v>
      </c>
      <c r="N157" s="29">
        <f t="shared" si="36"/>
        <v>10492</v>
      </c>
      <c r="O157" s="29">
        <v>1.25</v>
      </c>
      <c r="P157" s="29">
        <f t="shared" si="37"/>
        <v>10750</v>
      </c>
      <c r="Q157" s="29">
        <v>0</v>
      </c>
      <c r="R157" s="29">
        <f t="shared" si="38"/>
        <v>0</v>
      </c>
    </row>
    <row r="158" spans="1:20">
      <c r="A158" s="24">
        <v>126</v>
      </c>
      <c r="B158" s="24">
        <v>642</v>
      </c>
      <c r="C158" s="24" t="s">
        <v>147</v>
      </c>
      <c r="D158" s="24" t="s">
        <v>156</v>
      </c>
      <c r="E158" s="13" t="s">
        <v>27</v>
      </c>
      <c r="F158" s="49">
        <v>1.1000000000000001</v>
      </c>
      <c r="G158" s="24">
        <v>1200</v>
      </c>
      <c r="H158" s="28">
        <f t="shared" si="33"/>
        <v>1320</v>
      </c>
      <c r="I158" s="29">
        <v>955</v>
      </c>
      <c r="J158" s="29">
        <f t="shared" si="34"/>
        <v>1050.5</v>
      </c>
      <c r="K158" s="29">
        <v>1000</v>
      </c>
      <c r="L158" s="29">
        <f t="shared" si="35"/>
        <v>1100</v>
      </c>
      <c r="M158" s="29">
        <v>955</v>
      </c>
      <c r="N158" s="29">
        <f t="shared" si="36"/>
        <v>1050.5</v>
      </c>
      <c r="O158" s="29">
        <v>905</v>
      </c>
      <c r="P158" s="29">
        <f t="shared" si="37"/>
        <v>995.50000000000011</v>
      </c>
      <c r="Q158" s="29">
        <v>0</v>
      </c>
      <c r="R158" s="29">
        <f t="shared" si="38"/>
        <v>0</v>
      </c>
    </row>
    <row r="159" spans="1:20">
      <c r="A159" s="24">
        <v>127</v>
      </c>
      <c r="B159" s="24">
        <v>642</v>
      </c>
      <c r="C159" s="24" t="s">
        <v>147</v>
      </c>
      <c r="D159" s="24" t="s">
        <v>157</v>
      </c>
      <c r="E159" s="13" t="s">
        <v>27</v>
      </c>
      <c r="F159" s="49">
        <v>1.1000000000000001</v>
      </c>
      <c r="G159" s="24">
        <v>1500</v>
      </c>
      <c r="H159" s="28">
        <f t="shared" si="33"/>
        <v>1650.0000000000002</v>
      </c>
      <c r="I159" s="29">
        <v>1555</v>
      </c>
      <c r="J159" s="29">
        <f t="shared" si="34"/>
        <v>1710.5000000000002</v>
      </c>
      <c r="K159" s="29">
        <v>1650</v>
      </c>
      <c r="L159" s="29">
        <f t="shared" si="35"/>
        <v>1815.0000000000002</v>
      </c>
      <c r="M159" s="29">
        <v>1555</v>
      </c>
      <c r="N159" s="29">
        <f t="shared" si="36"/>
        <v>1710.5000000000002</v>
      </c>
      <c r="O159" s="29">
        <v>1350</v>
      </c>
      <c r="P159" s="29">
        <f t="shared" si="37"/>
        <v>1485.0000000000002</v>
      </c>
      <c r="Q159" s="29">
        <v>0</v>
      </c>
      <c r="R159" s="29">
        <f t="shared" si="38"/>
        <v>0</v>
      </c>
    </row>
    <row r="160" spans="1:20">
      <c r="A160" s="24">
        <v>128</v>
      </c>
      <c r="B160" s="24">
        <v>642</v>
      </c>
      <c r="C160" s="24" t="s">
        <v>147</v>
      </c>
      <c r="D160" s="24" t="s">
        <v>158</v>
      </c>
      <c r="E160" s="13" t="s">
        <v>27</v>
      </c>
      <c r="F160" s="49">
        <v>0.24</v>
      </c>
      <c r="G160" s="24">
        <v>1500</v>
      </c>
      <c r="H160" s="28">
        <f t="shared" si="33"/>
        <v>360</v>
      </c>
      <c r="I160" s="29">
        <v>655</v>
      </c>
      <c r="J160" s="29">
        <f t="shared" si="34"/>
        <v>157.19999999999999</v>
      </c>
      <c r="K160" s="29">
        <v>700</v>
      </c>
      <c r="L160" s="29">
        <f t="shared" si="35"/>
        <v>168</v>
      </c>
      <c r="M160" s="29">
        <v>655</v>
      </c>
      <c r="N160" s="29">
        <f t="shared" si="36"/>
        <v>157.19999999999999</v>
      </c>
      <c r="O160" s="29">
        <v>660</v>
      </c>
      <c r="P160" s="29">
        <f t="shared" si="37"/>
        <v>158.4</v>
      </c>
      <c r="Q160" s="29">
        <v>0</v>
      </c>
      <c r="R160" s="29">
        <f t="shared" si="38"/>
        <v>0</v>
      </c>
    </row>
    <row r="161" spans="1:18">
      <c r="A161" s="24">
        <v>129</v>
      </c>
      <c r="B161" s="24">
        <v>642</v>
      </c>
      <c r="C161" s="24" t="s">
        <v>147</v>
      </c>
      <c r="D161" s="24" t="s">
        <v>159</v>
      </c>
      <c r="E161" s="13" t="s">
        <v>26</v>
      </c>
      <c r="F161" s="49">
        <v>49</v>
      </c>
      <c r="G161" s="24">
        <v>5</v>
      </c>
      <c r="H161" s="28">
        <f t="shared" si="33"/>
        <v>245</v>
      </c>
      <c r="I161" s="29">
        <v>7.5</v>
      </c>
      <c r="J161" s="29">
        <f t="shared" si="34"/>
        <v>367.5</v>
      </c>
      <c r="K161" s="29">
        <v>8</v>
      </c>
      <c r="L161" s="29">
        <f t="shared" si="35"/>
        <v>392</v>
      </c>
      <c r="M161" s="29">
        <v>7.5</v>
      </c>
      <c r="N161" s="29">
        <f t="shared" si="36"/>
        <v>367.5</v>
      </c>
      <c r="O161" s="29">
        <v>3.9</v>
      </c>
      <c r="P161" s="29">
        <f t="shared" si="37"/>
        <v>191.1</v>
      </c>
      <c r="Q161" s="29">
        <v>0</v>
      </c>
      <c r="R161" s="29">
        <f t="shared" si="38"/>
        <v>0</v>
      </c>
    </row>
    <row r="162" spans="1:18">
      <c r="A162" s="24">
        <v>130</v>
      </c>
      <c r="B162" s="24">
        <v>642</v>
      </c>
      <c r="C162" s="24" t="s">
        <v>147</v>
      </c>
      <c r="D162" s="24" t="s">
        <v>160</v>
      </c>
      <c r="E162" s="13" t="s">
        <v>26</v>
      </c>
      <c r="F162" s="49">
        <v>529</v>
      </c>
      <c r="G162" s="24">
        <v>6</v>
      </c>
      <c r="H162" s="28">
        <f t="shared" si="33"/>
        <v>3174</v>
      </c>
      <c r="I162" s="29">
        <v>0.95</v>
      </c>
      <c r="J162" s="29">
        <f t="shared" si="34"/>
        <v>502.54999999999995</v>
      </c>
      <c r="K162" s="29">
        <v>1</v>
      </c>
      <c r="L162" s="29">
        <f t="shared" si="35"/>
        <v>529</v>
      </c>
      <c r="M162" s="29">
        <v>0.95</v>
      </c>
      <c r="N162" s="29">
        <f t="shared" si="36"/>
        <v>502.54999999999995</v>
      </c>
      <c r="O162" s="29">
        <v>0.9</v>
      </c>
      <c r="P162" s="29">
        <f t="shared" si="37"/>
        <v>476.1</v>
      </c>
      <c r="Q162" s="29"/>
      <c r="R162" s="29"/>
    </row>
    <row r="163" spans="1:18">
      <c r="A163" s="24">
        <v>131</v>
      </c>
      <c r="B163" s="24">
        <v>642</v>
      </c>
      <c r="C163" s="24" t="s">
        <v>147</v>
      </c>
      <c r="D163" s="24" t="s">
        <v>161</v>
      </c>
      <c r="E163" s="13" t="s">
        <v>26</v>
      </c>
      <c r="F163" s="49">
        <v>280</v>
      </c>
      <c r="G163" s="24">
        <v>4</v>
      </c>
      <c r="H163" s="28">
        <f t="shared" si="33"/>
        <v>1120</v>
      </c>
      <c r="I163" s="29">
        <v>3.95</v>
      </c>
      <c r="J163" s="29">
        <f t="shared" si="34"/>
        <v>1106</v>
      </c>
      <c r="K163" s="29">
        <v>4.1500000000000004</v>
      </c>
      <c r="L163" s="29">
        <f t="shared" si="35"/>
        <v>1162</v>
      </c>
      <c r="M163" s="29">
        <v>3.95</v>
      </c>
      <c r="N163" s="29">
        <f t="shared" si="36"/>
        <v>1106</v>
      </c>
      <c r="O163" s="29">
        <v>3.75</v>
      </c>
      <c r="P163" s="29">
        <f t="shared" si="37"/>
        <v>1050</v>
      </c>
      <c r="Q163" s="29"/>
      <c r="R163" s="29"/>
    </row>
    <row r="164" spans="1:18">
      <c r="A164" s="24">
        <v>132</v>
      </c>
      <c r="B164" s="24">
        <v>642</v>
      </c>
      <c r="C164" s="24" t="s">
        <v>147</v>
      </c>
      <c r="D164" s="24" t="s">
        <v>162</v>
      </c>
      <c r="E164" s="13" t="s">
        <v>26</v>
      </c>
      <c r="F164" s="49">
        <v>347</v>
      </c>
      <c r="G164" s="24">
        <v>6</v>
      </c>
      <c r="H164" s="28">
        <f t="shared" si="33"/>
        <v>2082</v>
      </c>
      <c r="I164" s="29">
        <v>3.95</v>
      </c>
      <c r="J164" s="29">
        <f t="shared" si="34"/>
        <v>1370.65</v>
      </c>
      <c r="K164" s="29">
        <v>4.1500000000000004</v>
      </c>
      <c r="L164" s="29">
        <f t="shared" si="35"/>
        <v>1440.0500000000002</v>
      </c>
      <c r="M164" s="29">
        <v>3.95</v>
      </c>
      <c r="N164" s="29">
        <f t="shared" si="36"/>
        <v>1370.65</v>
      </c>
      <c r="O164" s="29">
        <v>3.5</v>
      </c>
      <c r="P164" s="29">
        <f t="shared" si="37"/>
        <v>1214.5</v>
      </c>
      <c r="Q164" s="29"/>
      <c r="R164" s="29"/>
    </row>
    <row r="165" spans="1:18">
      <c r="A165" s="24">
        <v>133</v>
      </c>
      <c r="B165" s="24">
        <v>642</v>
      </c>
      <c r="C165" s="24" t="s">
        <v>147</v>
      </c>
      <c r="D165" s="24" t="s">
        <v>28</v>
      </c>
      <c r="E165" s="13" t="s">
        <v>21</v>
      </c>
      <c r="F165" s="49">
        <v>15</v>
      </c>
      <c r="G165" s="24">
        <v>75</v>
      </c>
      <c r="H165" s="28">
        <f t="shared" si="33"/>
        <v>1125</v>
      </c>
      <c r="I165" s="29">
        <v>85</v>
      </c>
      <c r="J165" s="29">
        <f t="shared" si="34"/>
        <v>1275</v>
      </c>
      <c r="K165" s="29">
        <v>90</v>
      </c>
      <c r="L165" s="29">
        <f t="shared" si="35"/>
        <v>1350</v>
      </c>
      <c r="M165" s="29">
        <v>85</v>
      </c>
      <c r="N165" s="29">
        <f t="shared" si="36"/>
        <v>1275</v>
      </c>
      <c r="O165" s="29">
        <v>75</v>
      </c>
      <c r="P165" s="29">
        <f t="shared" si="37"/>
        <v>1125</v>
      </c>
      <c r="Q165" s="29"/>
      <c r="R165" s="29"/>
    </row>
    <row r="166" spans="1:18">
      <c r="A166" s="24">
        <v>134</v>
      </c>
      <c r="B166" s="24">
        <v>642</v>
      </c>
      <c r="C166" s="24" t="s">
        <v>147</v>
      </c>
      <c r="D166" s="24" t="s">
        <v>163</v>
      </c>
      <c r="E166" s="13" t="s">
        <v>164</v>
      </c>
      <c r="F166" s="49">
        <v>400</v>
      </c>
      <c r="G166" s="24">
        <v>5</v>
      </c>
      <c r="H166" s="28">
        <f t="shared" si="33"/>
        <v>2000</v>
      </c>
      <c r="I166" s="29">
        <v>2.75</v>
      </c>
      <c r="J166" s="29">
        <f t="shared" si="34"/>
        <v>1100</v>
      </c>
      <c r="K166" s="29">
        <v>3</v>
      </c>
      <c r="L166" s="29">
        <f t="shared" si="35"/>
        <v>1200</v>
      </c>
      <c r="M166" s="29">
        <v>2.75</v>
      </c>
      <c r="N166" s="29">
        <f t="shared" si="36"/>
        <v>1100</v>
      </c>
      <c r="O166" s="29">
        <v>3.5</v>
      </c>
      <c r="P166" s="29">
        <f t="shared" si="37"/>
        <v>1400</v>
      </c>
      <c r="Q166" s="29"/>
      <c r="R166" s="29"/>
    </row>
    <row r="167" spans="1:18">
      <c r="A167" s="24">
        <v>135</v>
      </c>
      <c r="B167" s="24">
        <v>632</v>
      </c>
      <c r="C167" s="24" t="s">
        <v>147</v>
      </c>
      <c r="D167" s="24" t="s">
        <v>29</v>
      </c>
      <c r="E167" s="13" t="s">
        <v>21</v>
      </c>
      <c r="F167" s="49">
        <v>6</v>
      </c>
      <c r="G167" s="24">
        <v>2200</v>
      </c>
      <c r="H167" s="28">
        <f t="shared" si="33"/>
        <v>13200</v>
      </c>
      <c r="I167" s="29">
        <v>1500</v>
      </c>
      <c r="J167" s="29">
        <f t="shared" si="34"/>
        <v>9000</v>
      </c>
      <c r="K167" s="29">
        <v>1900</v>
      </c>
      <c r="L167" s="29">
        <f t="shared" si="35"/>
        <v>11400</v>
      </c>
      <c r="M167" s="29">
        <v>1600</v>
      </c>
      <c r="N167" s="29">
        <f t="shared" si="36"/>
        <v>9600</v>
      </c>
      <c r="O167" s="29">
        <v>1800</v>
      </c>
      <c r="P167" s="29">
        <f t="shared" si="37"/>
        <v>10800</v>
      </c>
      <c r="Q167" s="29"/>
      <c r="R167" s="29"/>
    </row>
    <row r="168" spans="1:18">
      <c r="A168" s="24">
        <v>136</v>
      </c>
      <c r="B168" s="24">
        <v>614</v>
      </c>
      <c r="C168" s="24" t="s">
        <v>147</v>
      </c>
      <c r="D168" s="24" t="s">
        <v>30</v>
      </c>
      <c r="E168" s="13" t="s">
        <v>31</v>
      </c>
      <c r="F168" s="49">
        <v>1</v>
      </c>
      <c r="G168" s="24">
        <v>20000</v>
      </c>
      <c r="H168" s="28">
        <f t="shared" si="33"/>
        <v>20000</v>
      </c>
      <c r="I168" s="29">
        <v>20000</v>
      </c>
      <c r="J168" s="29">
        <f t="shared" si="34"/>
        <v>20000</v>
      </c>
      <c r="K168" s="29">
        <v>10000</v>
      </c>
      <c r="L168" s="29">
        <f t="shared" si="35"/>
        <v>10000</v>
      </c>
      <c r="M168" s="29">
        <v>23000</v>
      </c>
      <c r="N168" s="29">
        <f t="shared" si="36"/>
        <v>23000</v>
      </c>
      <c r="O168" s="29">
        <v>30000</v>
      </c>
      <c r="P168" s="29">
        <f t="shared" si="37"/>
        <v>30000</v>
      </c>
      <c r="Q168" s="29"/>
      <c r="R168" s="29"/>
    </row>
    <row r="169" spans="1:18">
      <c r="A169" s="24">
        <v>137</v>
      </c>
      <c r="B169" s="24">
        <v>624</v>
      </c>
      <c r="C169" s="24" t="s">
        <v>147</v>
      </c>
      <c r="D169" s="24" t="s">
        <v>32</v>
      </c>
      <c r="E169" s="13" t="s">
        <v>31</v>
      </c>
      <c r="F169" s="49">
        <v>1</v>
      </c>
      <c r="G169" s="24">
        <v>6000</v>
      </c>
      <c r="H169" s="28">
        <f t="shared" si="33"/>
        <v>6000</v>
      </c>
      <c r="I169" s="29">
        <v>15000</v>
      </c>
      <c r="J169" s="29">
        <f t="shared" si="34"/>
        <v>15000</v>
      </c>
      <c r="K169" s="29">
        <v>5000</v>
      </c>
      <c r="L169" s="29">
        <f t="shared" si="35"/>
        <v>5000</v>
      </c>
      <c r="M169" s="29">
        <v>26000</v>
      </c>
      <c r="N169" s="29">
        <f t="shared" si="36"/>
        <v>26000</v>
      </c>
      <c r="O169" s="29">
        <v>15000</v>
      </c>
      <c r="P169" s="29">
        <f t="shared" si="37"/>
        <v>15000</v>
      </c>
      <c r="Q169" s="29"/>
      <c r="R169" s="29"/>
    </row>
    <row r="170" spans="1:18">
      <c r="A170" s="24">
        <v>138</v>
      </c>
      <c r="B170" s="24">
        <v>103.05</v>
      </c>
      <c r="C170" s="24" t="s">
        <v>147</v>
      </c>
      <c r="D170" s="24" t="s">
        <v>33</v>
      </c>
      <c r="E170" s="13" t="s">
        <v>31</v>
      </c>
      <c r="F170" s="49">
        <v>1</v>
      </c>
      <c r="G170" s="24">
        <v>4200</v>
      </c>
      <c r="H170" s="28">
        <f t="shared" si="33"/>
        <v>4200</v>
      </c>
      <c r="I170" s="29">
        <v>4000</v>
      </c>
      <c r="J170" s="29">
        <f t="shared" si="34"/>
        <v>4000</v>
      </c>
      <c r="K170" s="29">
        <v>5000</v>
      </c>
      <c r="L170" s="29">
        <f t="shared" si="35"/>
        <v>5000</v>
      </c>
      <c r="M170" s="29">
        <v>2000</v>
      </c>
      <c r="N170" s="29">
        <f t="shared" si="36"/>
        <v>2000</v>
      </c>
      <c r="O170" s="29">
        <v>4000</v>
      </c>
      <c r="P170" s="29">
        <f t="shared" si="37"/>
        <v>4000</v>
      </c>
      <c r="Q170" s="29"/>
      <c r="R170" s="29"/>
    </row>
    <row r="171" spans="1:18">
      <c r="A171" s="24"/>
      <c r="B171" s="24"/>
      <c r="C171" s="24"/>
      <c r="D171" s="32" t="s">
        <v>45</v>
      </c>
      <c r="E171" s="13"/>
      <c r="F171" s="49"/>
      <c r="G171" s="24"/>
      <c r="H171" s="33">
        <f>SUM(H146:H170)</f>
        <v>419486</v>
      </c>
      <c r="I171" s="55"/>
      <c r="J171" s="33">
        <f>SUM(J146:J170)</f>
        <v>372784.9</v>
      </c>
      <c r="K171" s="55"/>
      <c r="L171" s="33">
        <f>SUM(L146:L170)</f>
        <v>358791.05</v>
      </c>
      <c r="M171" s="55"/>
      <c r="N171" s="33">
        <f>SUM(N146:N170)</f>
        <v>414424.9</v>
      </c>
      <c r="O171" s="55"/>
      <c r="P171" s="29">
        <f>SUM(P146:P170)</f>
        <v>421930.6</v>
      </c>
      <c r="Q171" s="24"/>
      <c r="R171" s="24"/>
    </row>
    <row r="172" spans="1:18">
      <c r="A172" s="24"/>
      <c r="B172" s="24"/>
      <c r="C172" s="24"/>
      <c r="D172" s="24"/>
      <c r="E172" s="13"/>
      <c r="F172" s="49"/>
      <c r="G172" s="24"/>
      <c r="H172" s="24"/>
      <c r="I172" s="24"/>
      <c r="J172" s="33">
        <f>((J171-H171)/H171)*100</f>
        <v>-11.132934114606918</v>
      </c>
      <c r="K172" s="33"/>
      <c r="L172" s="33">
        <f>((L171-H171)/H171)*100</f>
        <v>-14.4688857315858</v>
      </c>
      <c r="M172" s="33"/>
      <c r="N172" s="33">
        <f>((N171-H171)/H171)*100</f>
        <v>-1.2065003361256339</v>
      </c>
      <c r="O172" s="33"/>
      <c r="P172" s="33">
        <f>((P171-H171)/H171)*100</f>
        <v>0.58276080727365798</v>
      </c>
      <c r="Q172" s="24"/>
      <c r="R172" s="24"/>
    </row>
    <row r="173" spans="1:18">
      <c r="A173" s="24"/>
      <c r="B173" s="24"/>
      <c r="C173" s="24"/>
      <c r="D173" s="52" t="s">
        <v>177</v>
      </c>
      <c r="E173" s="13"/>
      <c r="F173" s="49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>
      <c r="A174" s="24">
        <v>139</v>
      </c>
      <c r="B174" s="24">
        <v>253</v>
      </c>
      <c r="C174" s="24" t="s">
        <v>165</v>
      </c>
      <c r="D174" s="24" t="s">
        <v>166</v>
      </c>
      <c r="E174" s="13" t="s">
        <v>18</v>
      </c>
      <c r="F174" s="49">
        <v>33</v>
      </c>
      <c r="G174" s="24">
        <v>350</v>
      </c>
      <c r="H174" s="28">
        <f t="shared" ref="H174:H185" si="39">(G174*F174)</f>
        <v>11550</v>
      </c>
      <c r="I174" s="29">
        <v>180</v>
      </c>
      <c r="J174" s="29">
        <f t="shared" ref="J174:J185" si="40">(F174*I174)</f>
        <v>5940</v>
      </c>
      <c r="K174" s="29">
        <v>250</v>
      </c>
      <c r="L174" s="29">
        <f t="shared" ref="L174:L185" si="41">(F174*K174)</f>
        <v>8250</v>
      </c>
      <c r="M174" s="29">
        <v>750</v>
      </c>
      <c r="N174" s="29">
        <f t="shared" ref="N174:N185" si="42">(F174*M174)</f>
        <v>24750</v>
      </c>
      <c r="O174" s="29">
        <v>250</v>
      </c>
      <c r="P174" s="29">
        <f t="shared" ref="P174:P185" si="43">(F174*O174)</f>
        <v>8250</v>
      </c>
      <c r="Q174" s="29">
        <v>0</v>
      </c>
      <c r="R174" s="29">
        <f t="shared" ref="R174:R185" si="44">(F174*Q174)</f>
        <v>0</v>
      </c>
    </row>
    <row r="175" spans="1:18">
      <c r="A175" s="24">
        <v>140</v>
      </c>
      <c r="B175" s="24">
        <v>254</v>
      </c>
      <c r="C175" s="24" t="s">
        <v>165</v>
      </c>
      <c r="D175" s="24" t="s">
        <v>167</v>
      </c>
      <c r="E175" s="13" t="s">
        <v>20</v>
      </c>
      <c r="F175" s="49">
        <v>1970</v>
      </c>
      <c r="G175" s="24">
        <v>4</v>
      </c>
      <c r="H175" s="28">
        <f t="shared" si="39"/>
        <v>7880</v>
      </c>
      <c r="I175" s="29">
        <v>6</v>
      </c>
      <c r="J175" s="29">
        <f t="shared" si="40"/>
        <v>11820</v>
      </c>
      <c r="K175" s="29">
        <v>1.8</v>
      </c>
      <c r="L175" s="29">
        <f t="shared" si="41"/>
        <v>3546</v>
      </c>
      <c r="M175" s="29">
        <v>3.65</v>
      </c>
      <c r="N175" s="29">
        <f t="shared" si="42"/>
        <v>7190.5</v>
      </c>
      <c r="O175" s="29">
        <v>4</v>
      </c>
      <c r="P175" s="29">
        <f t="shared" si="43"/>
        <v>7880</v>
      </c>
      <c r="Q175" s="29">
        <v>0</v>
      </c>
      <c r="R175" s="29">
        <f t="shared" si="44"/>
        <v>0</v>
      </c>
    </row>
    <row r="176" spans="1:18">
      <c r="A176" s="24">
        <v>141</v>
      </c>
      <c r="B176" s="24">
        <v>623</v>
      </c>
      <c r="C176" s="24" t="s">
        <v>165</v>
      </c>
      <c r="D176" s="24" t="s">
        <v>168</v>
      </c>
      <c r="E176" s="13" t="s">
        <v>21</v>
      </c>
      <c r="F176" s="49">
        <v>1</v>
      </c>
      <c r="G176" s="24">
        <v>1500</v>
      </c>
      <c r="H176" s="28">
        <f t="shared" si="39"/>
        <v>1500</v>
      </c>
      <c r="I176" s="29">
        <v>300</v>
      </c>
      <c r="J176" s="29">
        <f t="shared" si="40"/>
        <v>300</v>
      </c>
      <c r="K176" s="29">
        <v>1200</v>
      </c>
      <c r="L176" s="29">
        <f t="shared" si="41"/>
        <v>1200</v>
      </c>
      <c r="M176" s="29">
        <v>100</v>
      </c>
      <c r="N176" s="29">
        <f t="shared" si="42"/>
        <v>100</v>
      </c>
      <c r="O176" s="29">
        <v>950</v>
      </c>
      <c r="P176" s="29">
        <f t="shared" si="43"/>
        <v>950</v>
      </c>
      <c r="Q176" s="29">
        <v>0</v>
      </c>
      <c r="R176" s="29">
        <f t="shared" si="44"/>
        <v>0</v>
      </c>
    </row>
    <row r="177" spans="1:18">
      <c r="A177" s="24">
        <v>142</v>
      </c>
      <c r="B177" s="24">
        <v>407</v>
      </c>
      <c r="C177" s="24" t="s">
        <v>165</v>
      </c>
      <c r="D177" s="24" t="s">
        <v>169</v>
      </c>
      <c r="E177" s="13" t="s">
        <v>22</v>
      </c>
      <c r="F177" s="49">
        <v>79</v>
      </c>
      <c r="G177" s="24">
        <v>3.5</v>
      </c>
      <c r="H177" s="28">
        <f t="shared" si="39"/>
        <v>276.5</v>
      </c>
      <c r="I177" s="29">
        <v>3</v>
      </c>
      <c r="J177" s="29">
        <f t="shared" si="40"/>
        <v>237</v>
      </c>
      <c r="K177" s="29">
        <v>3</v>
      </c>
      <c r="L177" s="29">
        <f t="shared" si="41"/>
        <v>237</v>
      </c>
      <c r="M177" s="29">
        <v>2.25</v>
      </c>
      <c r="N177" s="29">
        <f t="shared" si="42"/>
        <v>177.75</v>
      </c>
      <c r="O177" s="29">
        <v>4</v>
      </c>
      <c r="P177" s="29">
        <f t="shared" si="43"/>
        <v>316</v>
      </c>
      <c r="Q177" s="29">
        <v>0</v>
      </c>
      <c r="R177" s="29">
        <f t="shared" si="44"/>
        <v>0</v>
      </c>
    </row>
    <row r="178" spans="1:18">
      <c r="A178" s="24">
        <v>143</v>
      </c>
      <c r="B178" s="24">
        <v>441</v>
      </c>
      <c r="C178" s="24" t="s">
        <v>165</v>
      </c>
      <c r="D178" s="24" t="s">
        <v>170</v>
      </c>
      <c r="E178" s="13" t="s">
        <v>18</v>
      </c>
      <c r="F178" s="49">
        <v>62</v>
      </c>
      <c r="G178" s="24">
        <v>230</v>
      </c>
      <c r="H178" s="28">
        <f t="shared" si="39"/>
        <v>14260</v>
      </c>
      <c r="I178" s="29">
        <v>210</v>
      </c>
      <c r="J178" s="29">
        <f t="shared" si="40"/>
        <v>13020</v>
      </c>
      <c r="K178" s="29">
        <v>200</v>
      </c>
      <c r="L178" s="29">
        <f t="shared" si="41"/>
        <v>12400</v>
      </c>
      <c r="M178" s="29">
        <v>192</v>
      </c>
      <c r="N178" s="29">
        <f t="shared" si="42"/>
        <v>11904</v>
      </c>
      <c r="O178" s="29">
        <v>240</v>
      </c>
      <c r="P178" s="29">
        <f t="shared" si="43"/>
        <v>14880</v>
      </c>
      <c r="Q178" s="29">
        <v>0</v>
      </c>
      <c r="R178" s="29">
        <f t="shared" si="44"/>
        <v>0</v>
      </c>
    </row>
    <row r="179" spans="1:18">
      <c r="A179" s="24">
        <v>144</v>
      </c>
      <c r="B179" s="24">
        <v>441</v>
      </c>
      <c r="C179" s="24" t="s">
        <v>165</v>
      </c>
      <c r="D179" s="24" t="s">
        <v>171</v>
      </c>
      <c r="E179" s="13" t="s">
        <v>18</v>
      </c>
      <c r="F179" s="49">
        <v>75</v>
      </c>
      <c r="G179" s="24">
        <v>230</v>
      </c>
      <c r="H179" s="28">
        <f t="shared" si="39"/>
        <v>17250</v>
      </c>
      <c r="I179" s="29">
        <v>210</v>
      </c>
      <c r="J179" s="29">
        <f t="shared" si="40"/>
        <v>15750</v>
      </c>
      <c r="K179" s="29">
        <v>200</v>
      </c>
      <c r="L179" s="29">
        <f t="shared" si="41"/>
        <v>15000</v>
      </c>
      <c r="M179" s="29">
        <v>200</v>
      </c>
      <c r="N179" s="29">
        <f t="shared" si="42"/>
        <v>15000</v>
      </c>
      <c r="O179" s="29">
        <v>245</v>
      </c>
      <c r="P179" s="29">
        <f t="shared" si="43"/>
        <v>18375</v>
      </c>
      <c r="Q179" s="29">
        <v>0</v>
      </c>
      <c r="R179" s="29">
        <f t="shared" si="44"/>
        <v>0</v>
      </c>
    </row>
    <row r="180" spans="1:18">
      <c r="A180" s="24">
        <v>145</v>
      </c>
      <c r="B180" s="24">
        <v>304</v>
      </c>
      <c r="C180" s="24" t="s">
        <v>165</v>
      </c>
      <c r="D180" s="24" t="s">
        <v>172</v>
      </c>
      <c r="E180" s="13" t="s">
        <v>18</v>
      </c>
      <c r="F180" s="49">
        <v>5</v>
      </c>
      <c r="G180" s="24">
        <v>100</v>
      </c>
      <c r="H180" s="28">
        <f t="shared" si="39"/>
        <v>500</v>
      </c>
      <c r="I180" s="29">
        <v>60</v>
      </c>
      <c r="J180" s="29">
        <f t="shared" si="40"/>
        <v>300</v>
      </c>
      <c r="K180" s="29">
        <v>100</v>
      </c>
      <c r="L180" s="29">
        <f t="shared" si="41"/>
        <v>500</v>
      </c>
      <c r="M180" s="29">
        <v>150</v>
      </c>
      <c r="N180" s="29">
        <f t="shared" si="42"/>
        <v>750</v>
      </c>
      <c r="O180" s="29">
        <v>40</v>
      </c>
      <c r="P180" s="29">
        <f t="shared" si="43"/>
        <v>200</v>
      </c>
      <c r="Q180" s="29">
        <v>0</v>
      </c>
      <c r="R180" s="29">
        <f t="shared" si="44"/>
        <v>0</v>
      </c>
    </row>
    <row r="181" spans="1:18">
      <c r="A181" s="24">
        <v>146</v>
      </c>
      <c r="B181" s="24">
        <v>422</v>
      </c>
      <c r="C181" s="24" t="s">
        <v>165</v>
      </c>
      <c r="D181" s="24" t="s">
        <v>173</v>
      </c>
      <c r="E181" s="13" t="s">
        <v>22</v>
      </c>
      <c r="F181" s="49">
        <v>830</v>
      </c>
      <c r="G181" s="24">
        <v>4</v>
      </c>
      <c r="H181" s="28">
        <f t="shared" si="39"/>
        <v>3320</v>
      </c>
      <c r="I181" s="29">
        <v>2.5</v>
      </c>
      <c r="J181" s="29">
        <f t="shared" si="40"/>
        <v>2075</v>
      </c>
      <c r="K181" s="29">
        <v>2.65</v>
      </c>
      <c r="L181" s="29">
        <f t="shared" si="41"/>
        <v>2199.5</v>
      </c>
      <c r="M181" s="29">
        <v>5</v>
      </c>
      <c r="N181" s="29">
        <f t="shared" si="42"/>
        <v>4150</v>
      </c>
      <c r="O181" s="29">
        <v>3</v>
      </c>
      <c r="P181" s="29">
        <f t="shared" si="43"/>
        <v>2490</v>
      </c>
      <c r="Q181" s="29">
        <v>0</v>
      </c>
      <c r="R181" s="29">
        <f t="shared" si="44"/>
        <v>0</v>
      </c>
    </row>
    <row r="182" spans="1:18">
      <c r="A182" s="24">
        <v>147</v>
      </c>
      <c r="B182" s="24">
        <v>422</v>
      </c>
      <c r="C182" s="24" t="s">
        <v>165</v>
      </c>
      <c r="D182" s="24" t="s">
        <v>174</v>
      </c>
      <c r="E182" s="13" t="s">
        <v>20</v>
      </c>
      <c r="F182" s="49">
        <v>1970</v>
      </c>
      <c r="G182" s="24">
        <v>2</v>
      </c>
      <c r="H182" s="28">
        <f t="shared" si="39"/>
        <v>3940</v>
      </c>
      <c r="I182" s="29">
        <v>1.3</v>
      </c>
      <c r="J182" s="29">
        <f t="shared" si="40"/>
        <v>2561</v>
      </c>
      <c r="K182" s="29">
        <v>1.35</v>
      </c>
      <c r="L182" s="29">
        <f t="shared" si="41"/>
        <v>2659.5</v>
      </c>
      <c r="M182" s="29">
        <v>0.4</v>
      </c>
      <c r="N182" s="29">
        <f t="shared" si="42"/>
        <v>788</v>
      </c>
      <c r="O182" s="29">
        <v>2</v>
      </c>
      <c r="P182" s="29">
        <f t="shared" si="43"/>
        <v>3940</v>
      </c>
      <c r="Q182" s="56">
        <v>0</v>
      </c>
      <c r="R182" s="29">
        <f t="shared" si="44"/>
        <v>0</v>
      </c>
    </row>
    <row r="183" spans="1:18">
      <c r="A183" s="24">
        <v>148</v>
      </c>
      <c r="B183" s="24">
        <v>614</v>
      </c>
      <c r="C183" s="24" t="s">
        <v>165</v>
      </c>
      <c r="D183" s="24" t="s">
        <v>175</v>
      </c>
      <c r="E183" s="13" t="s">
        <v>31</v>
      </c>
      <c r="F183" s="49">
        <v>1</v>
      </c>
      <c r="G183" s="24">
        <v>3000</v>
      </c>
      <c r="H183" s="28">
        <f t="shared" si="39"/>
        <v>3000</v>
      </c>
      <c r="I183" s="29">
        <v>2000</v>
      </c>
      <c r="J183" s="29">
        <f t="shared" si="40"/>
        <v>2000</v>
      </c>
      <c r="K183" s="29">
        <v>2500</v>
      </c>
      <c r="L183" s="29">
        <f t="shared" si="41"/>
        <v>2500</v>
      </c>
      <c r="M183" s="29">
        <v>4000</v>
      </c>
      <c r="N183" s="29">
        <f t="shared" si="42"/>
        <v>4000</v>
      </c>
      <c r="O183" s="29">
        <v>6500</v>
      </c>
      <c r="P183" s="29">
        <f t="shared" si="43"/>
        <v>6500</v>
      </c>
      <c r="Q183" s="56">
        <v>0</v>
      </c>
      <c r="R183" s="29">
        <f t="shared" si="44"/>
        <v>0</v>
      </c>
    </row>
    <row r="184" spans="1:18">
      <c r="A184" s="24">
        <v>149</v>
      </c>
      <c r="B184" s="24">
        <v>624</v>
      </c>
      <c r="C184" s="24" t="s">
        <v>165</v>
      </c>
      <c r="D184" s="24" t="s">
        <v>39</v>
      </c>
      <c r="E184" s="13" t="s">
        <v>31</v>
      </c>
      <c r="F184" s="49">
        <v>1</v>
      </c>
      <c r="G184" s="24">
        <v>3000</v>
      </c>
      <c r="H184" s="28">
        <f t="shared" si="39"/>
        <v>3000</v>
      </c>
      <c r="I184" s="29">
        <v>6000</v>
      </c>
      <c r="J184" s="29">
        <f t="shared" si="40"/>
        <v>6000</v>
      </c>
      <c r="K184" s="29">
        <v>2500</v>
      </c>
      <c r="L184" s="29">
        <f t="shared" si="41"/>
        <v>2500</v>
      </c>
      <c r="M184" s="29">
        <v>10000</v>
      </c>
      <c r="N184" s="29">
        <f t="shared" si="42"/>
        <v>10000</v>
      </c>
      <c r="O184" s="29">
        <v>4000</v>
      </c>
      <c r="P184" s="29">
        <f t="shared" si="43"/>
        <v>4000</v>
      </c>
      <c r="Q184" s="56">
        <v>0</v>
      </c>
      <c r="R184" s="29">
        <f t="shared" si="44"/>
        <v>0</v>
      </c>
    </row>
    <row r="185" spans="1:18">
      <c r="A185" s="24">
        <v>150</v>
      </c>
      <c r="B185" s="24">
        <v>103.05</v>
      </c>
      <c r="C185" s="24" t="s">
        <v>165</v>
      </c>
      <c r="D185" s="24" t="s">
        <v>176</v>
      </c>
      <c r="E185" s="13" t="s">
        <v>31</v>
      </c>
      <c r="F185" s="49">
        <v>1</v>
      </c>
      <c r="G185" s="24">
        <v>700</v>
      </c>
      <c r="H185" s="28">
        <f t="shared" si="39"/>
        <v>700</v>
      </c>
      <c r="I185" s="29">
        <v>500</v>
      </c>
      <c r="J185" s="29">
        <f t="shared" si="40"/>
        <v>500</v>
      </c>
      <c r="K185" s="29">
        <v>1500</v>
      </c>
      <c r="L185" s="29">
        <f t="shared" si="41"/>
        <v>1500</v>
      </c>
      <c r="M185" s="29">
        <v>500</v>
      </c>
      <c r="N185" s="29">
        <f t="shared" si="42"/>
        <v>500</v>
      </c>
      <c r="O185" s="29">
        <v>2500</v>
      </c>
      <c r="P185" s="29">
        <f t="shared" si="43"/>
        <v>2500</v>
      </c>
      <c r="Q185" s="56">
        <v>0</v>
      </c>
      <c r="R185" s="29">
        <f t="shared" si="44"/>
        <v>0</v>
      </c>
    </row>
    <row r="186" spans="1:18">
      <c r="A186" s="24"/>
      <c r="B186" s="24"/>
      <c r="C186" s="24"/>
      <c r="D186" s="32" t="s">
        <v>46</v>
      </c>
      <c r="E186" s="13"/>
      <c r="F186" s="49"/>
      <c r="G186" s="24"/>
      <c r="H186" s="33">
        <f>SUM(H174:H185)</f>
        <v>67176.5</v>
      </c>
      <c r="I186" s="33"/>
      <c r="J186" s="33">
        <f>SUM(J174:J185)</f>
        <v>60503</v>
      </c>
      <c r="K186" s="55"/>
      <c r="L186" s="33">
        <f>SUM(L174:L185)</f>
        <v>52492</v>
      </c>
      <c r="M186" s="55"/>
      <c r="N186" s="33">
        <f>SUM(N174:N185)</f>
        <v>79310.25</v>
      </c>
      <c r="O186" s="55"/>
      <c r="P186" s="33">
        <f>SUM(P174:P185)</f>
        <v>70281</v>
      </c>
    </row>
    <row r="187" spans="1:18">
      <c r="A187" s="24"/>
      <c r="B187" s="24"/>
      <c r="C187" s="24"/>
      <c r="D187" s="24"/>
      <c r="E187" s="13"/>
      <c r="F187" s="49"/>
      <c r="G187" s="24"/>
      <c r="H187" s="24"/>
      <c r="I187" s="29"/>
      <c r="J187" s="33">
        <f>((J186-H186)/H186)*100</f>
        <v>-9.934277611962516</v>
      </c>
      <c r="K187" s="33"/>
      <c r="L187" s="33">
        <f>((L186-H186)/H186)*100</f>
        <v>-21.859578870587185</v>
      </c>
      <c r="M187" s="33"/>
      <c r="N187" s="33">
        <f>((N186-H186)/H186)*100</f>
        <v>18.062492091728508</v>
      </c>
      <c r="O187" s="33"/>
      <c r="P187" s="33">
        <f>((P186-H186)/H186)*100</f>
        <v>4.6214077839720735</v>
      </c>
    </row>
    <row r="188" spans="1:18">
      <c r="A188" s="24"/>
      <c r="B188" s="24"/>
      <c r="C188" s="24"/>
      <c r="D188" s="52" t="s">
        <v>182</v>
      </c>
      <c r="E188" s="13"/>
      <c r="F188" s="49"/>
      <c r="G188" s="24"/>
      <c r="H188" s="24"/>
      <c r="I188" s="29"/>
      <c r="J188" s="33"/>
      <c r="K188" s="33"/>
      <c r="L188" s="33"/>
      <c r="M188" s="33"/>
      <c r="N188" s="33"/>
      <c r="O188" s="33"/>
      <c r="P188" s="33"/>
    </row>
    <row r="189" spans="1:18">
      <c r="A189" s="24">
        <v>151</v>
      </c>
      <c r="B189" s="24">
        <v>826</v>
      </c>
      <c r="C189" s="24" t="s">
        <v>178</v>
      </c>
      <c r="D189" s="24" t="s">
        <v>179</v>
      </c>
      <c r="E189" s="13" t="s">
        <v>18</v>
      </c>
      <c r="F189" s="49">
        <v>82</v>
      </c>
      <c r="G189" s="24">
        <v>380</v>
      </c>
      <c r="H189" s="33">
        <f t="shared" ref="H189" si="45">(G189*F189)</f>
        <v>31160</v>
      </c>
      <c r="I189" s="29">
        <v>332</v>
      </c>
      <c r="J189" s="33">
        <f t="shared" ref="J189" si="46">(F189*I189)</f>
        <v>27224</v>
      </c>
      <c r="K189" s="33">
        <v>330</v>
      </c>
      <c r="L189" s="33">
        <f t="shared" ref="L189" si="47">(F189*K189)</f>
        <v>27060</v>
      </c>
      <c r="M189" s="33">
        <v>282</v>
      </c>
      <c r="N189" s="33">
        <f t="shared" ref="N189" si="48">(F189*M189)</f>
        <v>23124</v>
      </c>
      <c r="O189" s="33">
        <v>300</v>
      </c>
      <c r="P189" s="33">
        <f t="shared" ref="P189" si="49">(F189*O189)</f>
        <v>24600</v>
      </c>
    </row>
    <row r="190" spans="1:18">
      <c r="A190" s="24"/>
      <c r="B190" s="24"/>
      <c r="C190" s="24"/>
      <c r="D190" s="24"/>
      <c r="E190" s="13"/>
      <c r="F190" s="49"/>
      <c r="G190" s="24"/>
      <c r="H190" s="24"/>
      <c r="I190" s="29"/>
      <c r="J190" s="33">
        <f>((J189-H189)/H189)*100</f>
        <v>-12.631578947368421</v>
      </c>
      <c r="K190" s="24"/>
      <c r="L190" s="24"/>
      <c r="M190" s="24"/>
      <c r="N190" s="33">
        <f>((N189-H189)/H189)*100</f>
        <v>-25.789473684210527</v>
      </c>
      <c r="O190" s="24"/>
      <c r="P190" s="55"/>
    </row>
    <row r="191" spans="1:18">
      <c r="A191" s="24"/>
      <c r="B191" s="24"/>
      <c r="C191" s="24"/>
      <c r="D191" s="24"/>
      <c r="E191" s="13"/>
      <c r="F191" s="49"/>
      <c r="G191" s="24"/>
      <c r="H191" s="24"/>
      <c r="I191" s="29"/>
      <c r="J191" s="33"/>
      <c r="K191" s="24"/>
      <c r="L191" s="24"/>
      <c r="M191" s="24"/>
      <c r="N191" s="55"/>
      <c r="O191" s="24"/>
      <c r="P191" s="55"/>
    </row>
    <row r="192" spans="1:18">
      <c r="A192" s="24"/>
      <c r="B192" s="24"/>
      <c r="C192" s="24"/>
      <c r="D192" s="52" t="s">
        <v>183</v>
      </c>
      <c r="E192" s="13"/>
      <c r="F192" s="49"/>
      <c r="G192" s="24"/>
      <c r="H192" s="24"/>
      <c r="I192" s="29"/>
      <c r="J192" s="33"/>
      <c r="K192" s="33"/>
      <c r="L192" s="33"/>
      <c r="M192" s="33"/>
      <c r="N192" s="33"/>
      <c r="O192" s="33"/>
      <c r="P192" s="33"/>
    </row>
    <row r="193" spans="1:16">
      <c r="A193" s="62">
        <v>152</v>
      </c>
      <c r="B193" s="61">
        <v>826</v>
      </c>
      <c r="C193" s="13" t="s">
        <v>180</v>
      </c>
      <c r="D193" s="24" t="s">
        <v>179</v>
      </c>
      <c r="E193" s="13" t="s">
        <v>18</v>
      </c>
      <c r="F193" s="49">
        <v>30</v>
      </c>
      <c r="G193" s="24">
        <v>380</v>
      </c>
      <c r="H193" s="33">
        <f t="shared" ref="H193" si="50">(G193*F193)</f>
        <v>11400</v>
      </c>
      <c r="I193" s="29">
        <v>332</v>
      </c>
      <c r="J193" s="33">
        <f t="shared" ref="J193" si="51">(F193*I193)</f>
        <v>9960</v>
      </c>
      <c r="K193" s="33">
        <v>330</v>
      </c>
      <c r="L193" s="33">
        <f t="shared" ref="L193" si="52">(F193*K193)</f>
        <v>9900</v>
      </c>
      <c r="M193" s="33">
        <v>425</v>
      </c>
      <c r="N193" s="33">
        <f t="shared" ref="N193" si="53">(F193*M193)</f>
        <v>12750</v>
      </c>
      <c r="O193" s="33">
        <v>300</v>
      </c>
      <c r="P193" s="33">
        <f t="shared" ref="P193" si="54">(F193*O193)</f>
        <v>9000</v>
      </c>
    </row>
    <row r="194" spans="1:16">
      <c r="A194" s="24"/>
      <c r="B194" s="24"/>
      <c r="C194" s="24"/>
      <c r="D194" s="24"/>
      <c r="E194" s="13"/>
      <c r="F194" s="49"/>
      <c r="G194" s="24"/>
      <c r="H194" s="24"/>
      <c r="I194" s="29"/>
      <c r="J194" s="33">
        <f>((J193-H193)/H193)*100</f>
        <v>-12.631578947368421</v>
      </c>
      <c r="K194" s="33"/>
      <c r="L194" s="33"/>
      <c r="M194" s="33"/>
      <c r="N194" s="33">
        <f>((N193-H193)/H193)*100</f>
        <v>11.842105263157894</v>
      </c>
      <c r="O194" s="33"/>
      <c r="P194" s="33"/>
    </row>
    <row r="195" spans="1:16">
      <c r="A195" s="24"/>
      <c r="B195" s="24"/>
      <c r="C195" s="24"/>
      <c r="D195" s="24"/>
      <c r="E195" s="13"/>
      <c r="F195" s="49"/>
      <c r="G195" s="24"/>
      <c r="H195" s="24"/>
      <c r="I195" s="24"/>
      <c r="J195" s="33"/>
      <c r="K195" s="33"/>
      <c r="L195" s="33"/>
      <c r="M195" s="33"/>
      <c r="N195" s="33"/>
      <c r="O195" s="33"/>
      <c r="P195" s="33"/>
    </row>
    <row r="196" spans="1:16">
      <c r="A196" s="24"/>
      <c r="B196" s="24"/>
      <c r="C196" s="24"/>
      <c r="D196" s="24"/>
      <c r="E196" s="13"/>
      <c r="F196" s="49"/>
      <c r="G196" s="24"/>
      <c r="H196" s="24"/>
      <c r="I196" s="24"/>
      <c r="J196" s="33"/>
      <c r="K196" s="33"/>
      <c r="L196" s="33"/>
      <c r="M196" s="33"/>
      <c r="N196" s="33"/>
      <c r="O196" s="33"/>
      <c r="P196" s="33"/>
    </row>
    <row r="197" spans="1:16">
      <c r="A197" s="24"/>
      <c r="B197" s="24"/>
      <c r="C197" s="24"/>
      <c r="D197" s="32" t="s">
        <v>47</v>
      </c>
      <c r="E197" s="13"/>
      <c r="F197" s="49"/>
      <c r="G197" s="24"/>
      <c r="H197" s="33">
        <f>(H142+H171)</f>
        <v>5311228.4000000004</v>
      </c>
      <c r="I197" s="24"/>
      <c r="J197" s="33">
        <f>(J142+J171)</f>
        <v>4344516.9350000005</v>
      </c>
      <c r="K197" s="24"/>
      <c r="L197" s="33">
        <f>(L142+L171)</f>
        <v>4360536.1500000004</v>
      </c>
      <c r="M197" s="24"/>
      <c r="N197" s="33">
        <f>(N142+N171)</f>
        <v>4855020.2250000006</v>
      </c>
      <c r="O197" s="24"/>
      <c r="P197" s="33">
        <f>(P142+P171)</f>
        <v>5100441.2374999998</v>
      </c>
    </row>
    <row r="198" spans="1:16">
      <c r="A198" s="24"/>
      <c r="B198" s="24"/>
      <c r="C198" s="24"/>
      <c r="D198" s="32"/>
      <c r="E198" s="13"/>
      <c r="F198" s="49"/>
      <c r="G198" s="24"/>
      <c r="H198" s="33"/>
      <c r="I198" s="24"/>
      <c r="J198" s="33">
        <f>((J197-H197)/H197)*100</f>
        <v>-18.201278352104001</v>
      </c>
      <c r="K198" s="33"/>
      <c r="L198" s="33">
        <f>((L197-H197)/H197)*100</f>
        <v>-17.899667993942796</v>
      </c>
      <c r="M198" s="33"/>
      <c r="N198" s="33">
        <f>((N197-H197)/H197)*100</f>
        <v>-8.589503983673529</v>
      </c>
      <c r="O198" s="33"/>
      <c r="P198" s="33">
        <f>((P197-H197)/H197)*100</f>
        <v>-3.9687083029605836</v>
      </c>
    </row>
    <row r="199" spans="1:16">
      <c r="A199" s="24"/>
      <c r="B199" s="24"/>
      <c r="C199" s="24"/>
      <c r="D199" s="32"/>
      <c r="E199" s="13"/>
      <c r="F199" s="49"/>
      <c r="G199" s="24"/>
      <c r="H199" s="33"/>
      <c r="I199" s="24"/>
      <c r="J199" s="33"/>
      <c r="K199" s="24"/>
      <c r="L199" s="33"/>
      <c r="M199" s="24"/>
      <c r="N199" s="33"/>
      <c r="O199" s="24"/>
      <c r="P199" s="33"/>
    </row>
    <row r="200" spans="1:16">
      <c r="A200" s="24"/>
      <c r="B200" s="24"/>
      <c r="C200" s="24"/>
      <c r="D200" s="32" t="s">
        <v>48</v>
      </c>
      <c r="E200" s="13"/>
      <c r="F200" s="49"/>
      <c r="G200" s="24"/>
      <c r="H200" s="33">
        <f>(H142+H171+H186)</f>
        <v>5378404.9000000004</v>
      </c>
      <c r="I200" s="24"/>
      <c r="J200" s="33">
        <f>(J142+J171+J186)</f>
        <v>4405019.9350000005</v>
      </c>
      <c r="K200" s="24"/>
      <c r="L200" s="33">
        <f>(L142+L171+L186)</f>
        <v>4413028.1500000004</v>
      </c>
      <c r="M200" s="24"/>
      <c r="N200" s="33">
        <f>(N142+N171+N186)</f>
        <v>4934330.4750000006</v>
      </c>
      <c r="O200" s="24"/>
      <c r="P200" s="33">
        <f>(P142+P171+P186)</f>
        <v>5170722.2374999998</v>
      </c>
    </row>
    <row r="201" spans="1:16">
      <c r="A201" s="24"/>
      <c r="B201" s="24"/>
      <c r="C201" s="24"/>
      <c r="D201" s="32"/>
      <c r="E201" s="13"/>
      <c r="F201" s="49"/>
      <c r="G201" s="24"/>
      <c r="H201" s="33"/>
      <c r="I201" s="24"/>
      <c r="J201" s="33">
        <f>((J200-H200)/H200)*100</f>
        <v>-18.098023170401316</v>
      </c>
      <c r="K201" s="33"/>
      <c r="L201" s="33">
        <f>((L200-H200)/H200)*100</f>
        <v>-17.949127444830342</v>
      </c>
      <c r="M201" s="33"/>
      <c r="N201" s="33">
        <f>((N200-H200)/H200)*100</f>
        <v>-8.2566194486398707</v>
      </c>
      <c r="O201" s="33"/>
      <c r="P201" s="33">
        <f>((P200-H200)/H200)*100</f>
        <v>-3.8614173971915084</v>
      </c>
    </row>
    <row r="202" spans="1:16">
      <c r="A202" s="43"/>
      <c r="B202" s="43"/>
      <c r="C202" s="43"/>
      <c r="D202" s="43"/>
      <c r="E202" s="41"/>
      <c r="F202" s="54"/>
      <c r="G202" s="43"/>
      <c r="H202" s="43"/>
      <c r="I202" s="43"/>
      <c r="J202" s="57"/>
      <c r="K202" s="57"/>
      <c r="L202" s="57"/>
      <c r="M202" s="57"/>
      <c r="N202" s="57"/>
      <c r="O202" s="57"/>
      <c r="P202" s="57"/>
    </row>
    <row r="205" spans="1:16">
      <c r="J205" s="21">
        <f>(J171+J32)</f>
        <v>492784.9</v>
      </c>
    </row>
    <row r="210" spans="8:8">
      <c r="H210" s="21">
        <f>(H34-J34)</f>
        <v>114084.62499999977</v>
      </c>
    </row>
    <row r="211" spans="8:8">
      <c r="H211" s="21">
        <v>138037.40000000002</v>
      </c>
    </row>
    <row r="212" spans="8:8">
      <c r="H212" s="21">
        <f>SUM(H210:H211)</f>
        <v>252122.02499999979</v>
      </c>
    </row>
    <row r="215" spans="8:8">
      <c r="H215" s="21">
        <v>1113144.5</v>
      </c>
    </row>
    <row r="216" spans="8:8">
      <c r="H216" s="21">
        <v>1687879.8750000002</v>
      </c>
    </row>
    <row r="217" spans="8:8">
      <c r="H217" s="21">
        <f>SUM(H215:H216)</f>
        <v>2801024.375</v>
      </c>
    </row>
  </sheetData>
  <mergeCells count="7">
    <mergeCell ref="S4:T4"/>
    <mergeCell ref="G4:H4"/>
    <mergeCell ref="I4:J4"/>
    <mergeCell ref="K4:L4"/>
    <mergeCell ref="M4:N4"/>
    <mergeCell ref="O4:P4"/>
    <mergeCell ref="Q4:R4"/>
  </mergeCells>
  <pageMargins left="0.5" right="0.25" top="0.75" bottom="0.75" header="0" footer="0"/>
  <pageSetup paperSize="3" scale="72" orientation="landscape" r:id="rId1"/>
  <headerFooter alignWithMargins="0"/>
  <rowBreaks count="2" manualBreakCount="2">
    <brk id="75" max="15" man="1"/>
    <brk id="143" max="15" man="1"/>
  </rowBreaks>
  <colBreaks count="1" manualBreakCount="1">
    <brk id="18" max="1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 bid results</vt:lpstr>
      <vt:lpstr>'North bid results'!Print_Area</vt:lpstr>
      <vt:lpstr>'North bid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Heidi Swindell</cp:lastModifiedBy>
  <cp:lastPrinted>2026-03-03T00:03:17Z</cp:lastPrinted>
  <dcterms:created xsi:type="dcterms:W3CDTF">2026-03-02T16:08:42Z</dcterms:created>
  <dcterms:modified xsi:type="dcterms:W3CDTF">2026-03-06T18:56:17Z</dcterms:modified>
</cp:coreProperties>
</file>